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ient010\Desktop\"/>
    </mc:Choice>
  </mc:AlternateContent>
  <bookViews>
    <workbookView xWindow="-120" yWindow="-120" windowWidth="20730" windowHeight="11160" activeTab="1"/>
  </bookViews>
  <sheets>
    <sheet name="23年5月" sheetId="12" r:id="rId1"/>
    <sheet name="23年5月 (張り出し)" sheetId="21" r:id="rId2"/>
  </sheets>
  <definedNames>
    <definedName name="_xlnm.Print_Area" localSheetId="0">'23年5月'!$A$1:$AX$43</definedName>
    <definedName name="_xlnm.Print_Area" localSheetId="1">'23年5月 (張り出し)'!$A$1:$AX$43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21" l="1"/>
  <c r="L22" i="21"/>
  <c r="L21" i="21"/>
  <c r="L6" i="21"/>
  <c r="L11" i="21"/>
  <c r="B2" i="21" l="1"/>
  <c r="AV19" i="21"/>
  <c r="AV16" i="21"/>
  <c r="AV14" i="21"/>
  <c r="AV11" i="21"/>
  <c r="AV7" i="21"/>
  <c r="AV6" i="21"/>
  <c r="AO41" i="21"/>
  <c r="AO40" i="21"/>
  <c r="AO39" i="21"/>
  <c r="AO38" i="21"/>
  <c r="AO37" i="21"/>
  <c r="AO35" i="21"/>
  <c r="AO34" i="21"/>
  <c r="AO33" i="21"/>
  <c r="AO32" i="21"/>
  <c r="AO30" i="21"/>
  <c r="AO29" i="21"/>
  <c r="AO28" i="21"/>
  <c r="AO27" i="21"/>
  <c r="AO26" i="21"/>
  <c r="AO25" i="21"/>
  <c r="AO24" i="21"/>
  <c r="AO23" i="21"/>
  <c r="AO22" i="21"/>
  <c r="AO21" i="21"/>
  <c r="AO20" i="21"/>
  <c r="AO19" i="21"/>
  <c r="AO18" i="21"/>
  <c r="AO17" i="21"/>
  <c r="AO16" i="21"/>
  <c r="AO15" i="21"/>
  <c r="AO14" i="21"/>
  <c r="AO13" i="21"/>
  <c r="AO12" i="21"/>
  <c r="AO11" i="21"/>
  <c r="AO10" i="21"/>
  <c r="AO9" i="21"/>
  <c r="AO8" i="21"/>
  <c r="AO7" i="21"/>
  <c r="AO6" i="21"/>
  <c r="AG37" i="21"/>
  <c r="AG36" i="21"/>
  <c r="AG34" i="21"/>
  <c r="AG33" i="21"/>
  <c r="AG32" i="21"/>
  <c r="AG31" i="21"/>
  <c r="AG29" i="21"/>
  <c r="AG28" i="21"/>
  <c r="AG27" i="21"/>
  <c r="AG26" i="21"/>
  <c r="AG23" i="21"/>
  <c r="AG22" i="21"/>
  <c r="AG21" i="21"/>
  <c r="AG19" i="21"/>
  <c r="AG18" i="21"/>
  <c r="AG16" i="21"/>
  <c r="AG14" i="21"/>
  <c r="AG12" i="21"/>
  <c r="AG11" i="21"/>
  <c r="AG6" i="21"/>
  <c r="Z36" i="21"/>
  <c r="Z34" i="21"/>
  <c r="Z33" i="21"/>
  <c r="Z32" i="21"/>
  <c r="Z31" i="21"/>
  <c r="Z29" i="21"/>
  <c r="Z28" i="21"/>
  <c r="Z27" i="21"/>
  <c r="Z26" i="21"/>
  <c r="Z23" i="21"/>
  <c r="Z22" i="21"/>
  <c r="Z21" i="21"/>
  <c r="Z18" i="21"/>
  <c r="Z16" i="21"/>
  <c r="S37" i="21"/>
  <c r="S36" i="21"/>
  <c r="S34" i="21"/>
  <c r="S33" i="21"/>
  <c r="S32" i="21"/>
  <c r="S31" i="21"/>
  <c r="S29" i="21"/>
  <c r="S28" i="21"/>
  <c r="S27" i="21"/>
  <c r="S26" i="21"/>
  <c r="S23" i="21"/>
  <c r="S22" i="21"/>
  <c r="S21" i="21"/>
  <c r="S18" i="21"/>
  <c r="S17" i="21"/>
  <c r="S16" i="21"/>
  <c r="S12" i="21"/>
  <c r="S11" i="21"/>
  <c r="S6" i="21"/>
  <c r="L36" i="21"/>
  <c r="L34" i="21"/>
  <c r="L33" i="21"/>
  <c r="L32" i="21"/>
  <c r="L31" i="21"/>
  <c r="L29" i="21"/>
  <c r="L28" i="21"/>
  <c r="L27" i="21"/>
  <c r="L26" i="21"/>
  <c r="L18" i="21"/>
  <c r="L16" i="21"/>
  <c r="L12" i="21"/>
  <c r="E38" i="21"/>
  <c r="E37" i="21"/>
  <c r="E36" i="21"/>
  <c r="E34" i="21"/>
  <c r="E33" i="21"/>
  <c r="E32" i="21"/>
  <c r="E31" i="21"/>
  <c r="E29" i="21"/>
  <c r="E28" i="21"/>
  <c r="E27" i="21"/>
  <c r="E26" i="21"/>
  <c r="E24" i="21"/>
  <c r="E23" i="21"/>
  <c r="E22" i="21"/>
  <c r="E21" i="21"/>
  <c r="E19" i="21"/>
  <c r="E18" i="21"/>
  <c r="E16" i="21"/>
  <c r="E11" i="21"/>
  <c r="AO83" i="21" l="1"/>
  <c r="AX82" i="21"/>
  <c r="AV82" i="21"/>
  <c r="AO82" i="21"/>
  <c r="AG82" i="21"/>
  <c r="Z82" i="21"/>
  <c r="S82" i="21"/>
  <c r="E82" i="21"/>
  <c r="AX81" i="21"/>
  <c r="AV81" i="21"/>
  <c r="AO81" i="21"/>
  <c r="AG81" i="21"/>
  <c r="S81" i="21"/>
  <c r="L81" i="21"/>
  <c r="E81" i="21"/>
  <c r="AX80" i="21"/>
  <c r="AV80" i="21"/>
  <c r="Z80" i="21"/>
  <c r="S80" i="21"/>
  <c r="L80" i="21"/>
  <c r="E80" i="21"/>
  <c r="AO79" i="21"/>
  <c r="AX78" i="21"/>
  <c r="AV78" i="21"/>
  <c r="AO78" i="21"/>
  <c r="AG78" i="21"/>
  <c r="Z78" i="21"/>
  <c r="S78" i="21"/>
  <c r="E78" i="21"/>
  <c r="AX77" i="21"/>
  <c r="AV77" i="21"/>
  <c r="AO77" i="21"/>
  <c r="Z77" i="21"/>
  <c r="S77" i="21"/>
  <c r="L77" i="21"/>
  <c r="E77" i="21"/>
  <c r="AX76" i="21"/>
  <c r="AV76" i="21"/>
  <c r="AG76" i="21"/>
  <c r="Z76" i="21"/>
  <c r="L76" i="21"/>
  <c r="E76" i="21"/>
  <c r="AX75" i="21"/>
  <c r="AG75" i="21"/>
  <c r="Z75" i="21"/>
  <c r="S75" i="21"/>
  <c r="L75" i="21"/>
  <c r="E75" i="21"/>
  <c r="BH73" i="21"/>
  <c r="BG73" i="21"/>
  <c r="BC73" i="21"/>
  <c r="AQ73" i="21"/>
  <c r="BJ72" i="21"/>
  <c r="BI72" i="21"/>
  <c r="BK72" i="21" s="1"/>
  <c r="BD72" i="21"/>
  <c r="AW72" i="21"/>
  <c r="AQ72" i="21"/>
  <c r="AI72" i="21"/>
  <c r="AB72" i="21"/>
  <c r="U72" i="21"/>
  <c r="N72" i="21"/>
  <c r="G72" i="21"/>
  <c r="AX72" i="21" s="1"/>
  <c r="BB72" i="21" s="1"/>
  <c r="BK71" i="21"/>
  <c r="BJ71" i="21"/>
  <c r="BI71" i="21"/>
  <c r="BD71" i="21"/>
  <c r="AW71" i="21"/>
  <c r="AQ71" i="21"/>
  <c r="AI71" i="21"/>
  <c r="AB71" i="21"/>
  <c r="U71" i="21"/>
  <c r="N71" i="21"/>
  <c r="AX71" i="21" s="1"/>
  <c r="BB71" i="21" s="1"/>
  <c r="G71" i="21"/>
  <c r="BK70" i="21"/>
  <c r="BI70" i="21"/>
  <c r="BJ70" i="21" s="1"/>
  <c r="BD70" i="21"/>
  <c r="AW70" i="21"/>
  <c r="AM70" i="21"/>
  <c r="AK70" i="21"/>
  <c r="AI70" i="21"/>
  <c r="AB70" i="21"/>
  <c r="U70" i="21"/>
  <c r="N70" i="21"/>
  <c r="AX70" i="21" s="1"/>
  <c r="BB70" i="21" s="1"/>
  <c r="G70" i="21"/>
  <c r="BK69" i="21"/>
  <c r="BJ69" i="21"/>
  <c r="BI69" i="21"/>
  <c r="BD69" i="21"/>
  <c r="AU69" i="21"/>
  <c r="AS69" i="21"/>
  <c r="AM69" i="21"/>
  <c r="AK69" i="21"/>
  <c r="AF69" i="21"/>
  <c r="AD69" i="21"/>
  <c r="Y69" i="21"/>
  <c r="W69" i="21"/>
  <c r="AB69" i="21" s="1"/>
  <c r="R69" i="21"/>
  <c r="P69" i="21"/>
  <c r="K69" i="21"/>
  <c r="I69" i="21"/>
  <c r="D69" i="21"/>
  <c r="B69" i="21"/>
  <c r="BK68" i="21"/>
  <c r="BJ68" i="21"/>
  <c r="BI68" i="21"/>
  <c r="BD68" i="21"/>
  <c r="AU68" i="21"/>
  <c r="AS68" i="21"/>
  <c r="AM68" i="21"/>
  <c r="AK68" i="21"/>
  <c r="AF68" i="21"/>
  <c r="AD68" i="21"/>
  <c r="Y68" i="21"/>
  <c r="W68" i="21"/>
  <c r="AB68" i="21" s="1"/>
  <c r="R68" i="21"/>
  <c r="P68" i="21"/>
  <c r="K68" i="21"/>
  <c r="I68" i="21"/>
  <c r="D68" i="21"/>
  <c r="B68" i="21"/>
  <c r="BK67" i="21"/>
  <c r="BJ67" i="21"/>
  <c r="BI67" i="21"/>
  <c r="BD67" i="21"/>
  <c r="AU67" i="21"/>
  <c r="AS67" i="21"/>
  <c r="AM67" i="21"/>
  <c r="AK67" i="21"/>
  <c r="AF67" i="21"/>
  <c r="AD67" i="21"/>
  <c r="Y67" i="21"/>
  <c r="W67" i="21"/>
  <c r="R67" i="21"/>
  <c r="P67" i="21"/>
  <c r="K67" i="21"/>
  <c r="I67" i="21"/>
  <c r="N67" i="21" s="1"/>
  <c r="D67" i="21"/>
  <c r="B67" i="21"/>
  <c r="BJ66" i="21"/>
  <c r="BI66" i="21"/>
  <c r="BK66" i="21" s="1"/>
  <c r="BD66" i="21"/>
  <c r="AU66" i="21"/>
  <c r="AS66" i="21"/>
  <c r="AW66" i="21" s="1"/>
  <c r="AM66" i="21"/>
  <c r="AK66" i="21"/>
  <c r="AQ66" i="21" s="1"/>
  <c r="AF66" i="21"/>
  <c r="AD66" i="21"/>
  <c r="Y66" i="21"/>
  <c r="W66" i="21"/>
  <c r="R66" i="21"/>
  <c r="P66" i="21"/>
  <c r="U66" i="21" s="1"/>
  <c r="K66" i="21"/>
  <c r="I66" i="21"/>
  <c r="D66" i="21"/>
  <c r="B66" i="21"/>
  <c r="BI65" i="21"/>
  <c r="BK65" i="21" s="1"/>
  <c r="BD65" i="21"/>
  <c r="AU65" i="21"/>
  <c r="AS65" i="21"/>
  <c r="AM65" i="21"/>
  <c r="AK65" i="21"/>
  <c r="AF65" i="21"/>
  <c r="AD65" i="21"/>
  <c r="AI65" i="21" s="1"/>
  <c r="Y65" i="21"/>
  <c r="W65" i="21"/>
  <c r="R65" i="21"/>
  <c r="P65" i="21"/>
  <c r="K65" i="21"/>
  <c r="I65" i="21"/>
  <c r="D65" i="21"/>
  <c r="B65" i="21"/>
  <c r="BK64" i="21"/>
  <c r="BJ64" i="21"/>
  <c r="BI64" i="21"/>
  <c r="BD64" i="21"/>
  <c r="AU64" i="21"/>
  <c r="AS64" i="21"/>
  <c r="AW64" i="21" s="1"/>
  <c r="AM64" i="21"/>
  <c r="AK64" i="21"/>
  <c r="AF64" i="21"/>
  <c r="AD64" i="21"/>
  <c r="AI64" i="21" s="1"/>
  <c r="Y64" i="21"/>
  <c r="W64" i="21"/>
  <c r="R64" i="21"/>
  <c r="P64" i="21"/>
  <c r="K64" i="21"/>
  <c r="I64" i="21"/>
  <c r="D64" i="21"/>
  <c r="B64" i="21"/>
  <c r="BK63" i="21"/>
  <c r="BJ63" i="21"/>
  <c r="BI63" i="21"/>
  <c r="BD63" i="21"/>
  <c r="AU63" i="21"/>
  <c r="AS63" i="21"/>
  <c r="AW63" i="21" s="1"/>
  <c r="AM63" i="21"/>
  <c r="AK63" i="21"/>
  <c r="AF63" i="21"/>
  <c r="AD63" i="21"/>
  <c r="AI63" i="21" s="1"/>
  <c r="Y63" i="21"/>
  <c r="W63" i="21"/>
  <c r="AB63" i="21" s="1"/>
  <c r="R63" i="21"/>
  <c r="P63" i="21"/>
  <c r="U63" i="21" s="1"/>
  <c r="K63" i="21"/>
  <c r="I63" i="21"/>
  <c r="D63" i="21"/>
  <c r="B63" i="21"/>
  <c r="BJ62" i="21"/>
  <c r="BI62" i="21"/>
  <c r="BK62" i="21" s="1"/>
  <c r="BD62" i="21"/>
  <c r="AU62" i="21"/>
  <c r="AS62" i="21"/>
  <c r="AM62" i="21"/>
  <c r="AK62" i="21"/>
  <c r="AF62" i="21"/>
  <c r="AD62" i="21"/>
  <c r="AI62" i="21" s="1"/>
  <c r="Y62" i="21"/>
  <c r="W62" i="21"/>
  <c r="AB62" i="21" s="1"/>
  <c r="R62" i="21"/>
  <c r="P62" i="21"/>
  <c r="K62" i="21"/>
  <c r="I62" i="21"/>
  <c r="D62" i="21"/>
  <c r="B62" i="21"/>
  <c r="BI61" i="21"/>
  <c r="BK61" i="21" s="1"/>
  <c r="BD61" i="21"/>
  <c r="AU61" i="21"/>
  <c r="AS61" i="21"/>
  <c r="AM61" i="21"/>
  <c r="AK61" i="21"/>
  <c r="AF61" i="21"/>
  <c r="AD61" i="21"/>
  <c r="Y61" i="21"/>
  <c r="W61" i="21"/>
  <c r="AB61" i="21" s="1"/>
  <c r="R61" i="21"/>
  <c r="P61" i="21"/>
  <c r="U61" i="21" s="1"/>
  <c r="K61" i="21"/>
  <c r="I61" i="21"/>
  <c r="D61" i="21"/>
  <c r="B61" i="21"/>
  <c r="BK60" i="21"/>
  <c r="BJ60" i="21"/>
  <c r="BI60" i="21"/>
  <c r="BD60" i="21"/>
  <c r="AU60" i="21"/>
  <c r="AS60" i="21"/>
  <c r="AW60" i="21" s="1"/>
  <c r="AM60" i="21"/>
  <c r="AK60" i="21"/>
  <c r="AF60" i="21"/>
  <c r="AD60" i="21"/>
  <c r="Y60" i="21"/>
  <c r="W60" i="21"/>
  <c r="AB60" i="21" s="1"/>
  <c r="R60" i="21"/>
  <c r="P60" i="21"/>
  <c r="K60" i="21"/>
  <c r="I60" i="21"/>
  <c r="D60" i="21"/>
  <c r="B60" i="21"/>
  <c r="BK59" i="21"/>
  <c r="BK73" i="21" s="1"/>
  <c r="BJ59" i="21"/>
  <c r="BI59" i="21"/>
  <c r="BI73" i="21" s="1"/>
  <c r="BD59" i="21"/>
  <c r="BD73" i="21" s="1"/>
  <c r="AU59" i="21"/>
  <c r="AS59" i="21"/>
  <c r="AW59" i="21" s="1"/>
  <c r="AM59" i="21"/>
  <c r="AK59" i="21"/>
  <c r="AF59" i="21"/>
  <c r="AD59" i="21"/>
  <c r="Y59" i="21"/>
  <c r="W59" i="21"/>
  <c r="R59" i="21"/>
  <c r="P59" i="21"/>
  <c r="K59" i="21"/>
  <c r="I59" i="21"/>
  <c r="D59" i="21"/>
  <c r="B59" i="21"/>
  <c r="AU58" i="21"/>
  <c r="AS58" i="21"/>
  <c r="AM58" i="21"/>
  <c r="AK58" i="21"/>
  <c r="AF58" i="21"/>
  <c r="AD58" i="21"/>
  <c r="AI58" i="21" s="1"/>
  <c r="Y58" i="21"/>
  <c r="W58" i="21"/>
  <c r="R58" i="21"/>
  <c r="P58" i="21"/>
  <c r="U58" i="21" s="1"/>
  <c r="K58" i="21"/>
  <c r="I58" i="21"/>
  <c r="D58" i="21"/>
  <c r="B58" i="21"/>
  <c r="G58" i="21" s="1"/>
  <c r="AU57" i="21"/>
  <c r="AS57" i="21"/>
  <c r="AW57" i="21" s="1"/>
  <c r="AM57" i="21"/>
  <c r="AK57" i="21"/>
  <c r="AF57" i="21"/>
  <c r="AD57" i="21"/>
  <c r="Y57" i="21"/>
  <c r="W57" i="21"/>
  <c r="R57" i="21"/>
  <c r="P57" i="21"/>
  <c r="K57" i="21"/>
  <c r="I57" i="21"/>
  <c r="D57" i="21"/>
  <c r="B57" i="21"/>
  <c r="AU56" i="21"/>
  <c r="AS56" i="21"/>
  <c r="AM56" i="21"/>
  <c r="AK56" i="21"/>
  <c r="AF56" i="21"/>
  <c r="AD56" i="21"/>
  <c r="AI56" i="21" s="1"/>
  <c r="Y56" i="21"/>
  <c r="W56" i="21"/>
  <c r="AB56" i="21" s="1"/>
  <c r="R56" i="21"/>
  <c r="P56" i="21"/>
  <c r="K56" i="21"/>
  <c r="I56" i="21"/>
  <c r="D56" i="21"/>
  <c r="B56" i="21"/>
  <c r="G56" i="21" s="1"/>
  <c r="AU55" i="21"/>
  <c r="AS55" i="21"/>
  <c r="AM55" i="21"/>
  <c r="AK55" i="21"/>
  <c r="AF55" i="21"/>
  <c r="AD55" i="21"/>
  <c r="AI55" i="21" s="1"/>
  <c r="Y55" i="21"/>
  <c r="W55" i="21"/>
  <c r="R55" i="21"/>
  <c r="P55" i="21"/>
  <c r="U55" i="21" s="1"/>
  <c r="K55" i="21"/>
  <c r="I55" i="21"/>
  <c r="D55" i="21"/>
  <c r="B55" i="21"/>
  <c r="G55" i="21" s="1"/>
  <c r="AU54" i="21"/>
  <c r="AS54" i="21"/>
  <c r="AW54" i="21" s="1"/>
  <c r="AM54" i="21"/>
  <c r="AK54" i="21"/>
  <c r="AF54" i="21"/>
  <c r="AD54" i="21"/>
  <c r="Y54" i="21"/>
  <c r="W54" i="21"/>
  <c r="AB54" i="21" s="1"/>
  <c r="R54" i="21"/>
  <c r="P54" i="21"/>
  <c r="U54" i="21" s="1"/>
  <c r="K54" i="21"/>
  <c r="I54" i="21"/>
  <c r="D54" i="21"/>
  <c r="B54" i="21"/>
  <c r="AU53" i="21"/>
  <c r="AS53" i="21"/>
  <c r="AM53" i="21"/>
  <c r="AK53" i="21"/>
  <c r="AF53" i="21"/>
  <c r="AD53" i="21"/>
  <c r="Y53" i="21"/>
  <c r="W53" i="21"/>
  <c r="R53" i="21"/>
  <c r="P53" i="21"/>
  <c r="U53" i="21" s="1"/>
  <c r="K53" i="21"/>
  <c r="I53" i="21"/>
  <c r="D53" i="21"/>
  <c r="B53" i="21"/>
  <c r="G53" i="21" s="1"/>
  <c r="AU52" i="21"/>
  <c r="AS52" i="21"/>
  <c r="AM52" i="21"/>
  <c r="AK52" i="21"/>
  <c r="AF52" i="21"/>
  <c r="AD52" i="21"/>
  <c r="AI52" i="21" s="1"/>
  <c r="Y52" i="21"/>
  <c r="W52" i="21"/>
  <c r="AB52" i="21" s="1"/>
  <c r="R52" i="21"/>
  <c r="P52" i="21"/>
  <c r="K52" i="21"/>
  <c r="I52" i="21"/>
  <c r="D52" i="21"/>
  <c r="B52" i="21"/>
  <c r="AU51" i="21"/>
  <c r="AS51" i="21"/>
  <c r="AM51" i="21"/>
  <c r="AK51" i="21"/>
  <c r="AF51" i="21"/>
  <c r="AD51" i="21"/>
  <c r="AI51" i="21" s="1"/>
  <c r="Y51" i="21"/>
  <c r="W51" i="21"/>
  <c r="R51" i="21"/>
  <c r="P51" i="21"/>
  <c r="U51" i="21" s="1"/>
  <c r="K51" i="21"/>
  <c r="I51" i="21"/>
  <c r="D51" i="21"/>
  <c r="B51" i="21"/>
  <c r="AU50" i="21"/>
  <c r="AS50" i="21"/>
  <c r="AW50" i="21" s="1"/>
  <c r="AM50" i="21"/>
  <c r="AK50" i="21"/>
  <c r="AF50" i="21"/>
  <c r="AD50" i="21"/>
  <c r="Y50" i="21"/>
  <c r="W50" i="21"/>
  <c r="AB50" i="21" s="1"/>
  <c r="R50" i="21"/>
  <c r="P50" i="21"/>
  <c r="K50" i="21"/>
  <c r="I50" i="21"/>
  <c r="D50" i="21"/>
  <c r="B50" i="21"/>
  <c r="G50" i="21" s="1"/>
  <c r="AU49" i="21"/>
  <c r="AS49" i="21"/>
  <c r="AM49" i="21"/>
  <c r="AK49" i="21"/>
  <c r="AF49" i="21"/>
  <c r="AD49" i="21"/>
  <c r="Y49" i="21"/>
  <c r="W49" i="21"/>
  <c r="R49" i="21"/>
  <c r="P49" i="21"/>
  <c r="K49" i="21"/>
  <c r="I49" i="21"/>
  <c r="D49" i="21"/>
  <c r="B49" i="21"/>
  <c r="AU48" i="21"/>
  <c r="AS48" i="21"/>
  <c r="AM48" i="21"/>
  <c r="AK48" i="21"/>
  <c r="AF48" i="21"/>
  <c r="AD48" i="21"/>
  <c r="AI48" i="21" s="1"/>
  <c r="Y48" i="21"/>
  <c r="W48" i="21"/>
  <c r="R48" i="21"/>
  <c r="P48" i="21"/>
  <c r="K48" i="21"/>
  <c r="I48" i="21"/>
  <c r="D48" i="21"/>
  <c r="B48" i="21"/>
  <c r="AU47" i="21"/>
  <c r="AS47" i="21"/>
  <c r="AF47" i="21"/>
  <c r="AD47" i="21"/>
  <c r="Y47" i="21"/>
  <c r="W47" i="21"/>
  <c r="R47" i="21"/>
  <c r="P47" i="21"/>
  <c r="K47" i="21"/>
  <c r="I47" i="21"/>
  <c r="D47" i="21"/>
  <c r="B47" i="21"/>
  <c r="B45" i="21"/>
  <c r="AB66" i="21" l="1"/>
  <c r="N49" i="21"/>
  <c r="N53" i="21"/>
  <c r="N57" i="21"/>
  <c r="N59" i="21"/>
  <c r="N62" i="21"/>
  <c r="N63" i="21"/>
  <c r="N66" i="21"/>
  <c r="N50" i="21"/>
  <c r="N60" i="21"/>
  <c r="AQ65" i="21"/>
  <c r="AQ58" i="21"/>
  <c r="AQ70" i="21"/>
  <c r="AQ64" i="21"/>
  <c r="AQ48" i="21"/>
  <c r="AQ50" i="21"/>
  <c r="AQ52" i="21"/>
  <c r="AQ60" i="21"/>
  <c r="AQ69" i="21"/>
  <c r="AQ59" i="21"/>
  <c r="AQ61" i="21"/>
  <c r="AQ68" i="21"/>
  <c r="AI49" i="21"/>
  <c r="AI53" i="21"/>
  <c r="AI66" i="21"/>
  <c r="AI61" i="21"/>
  <c r="AI69" i="21"/>
  <c r="AB49" i="21"/>
  <c r="AB51" i="21"/>
  <c r="AB53" i="21"/>
  <c r="AB55" i="21"/>
  <c r="AB67" i="21"/>
  <c r="AB47" i="21"/>
  <c r="AB57" i="21"/>
  <c r="AB59" i="21"/>
  <c r="U59" i="21"/>
  <c r="U56" i="21"/>
  <c r="U68" i="21"/>
  <c r="U50" i="21"/>
  <c r="U60" i="21"/>
  <c r="U57" i="21"/>
  <c r="U64" i="21"/>
  <c r="U67" i="21"/>
  <c r="U47" i="21"/>
  <c r="U48" i="21"/>
  <c r="U52" i="21"/>
  <c r="N48" i="21"/>
  <c r="N52" i="21"/>
  <c r="N54" i="21"/>
  <c r="N69" i="21"/>
  <c r="N61" i="21"/>
  <c r="N56" i="21"/>
  <c r="N58" i="21"/>
  <c r="N65" i="21"/>
  <c r="N68" i="21"/>
  <c r="N64" i="21"/>
  <c r="G62" i="21"/>
  <c r="G51" i="21"/>
  <c r="G60" i="21"/>
  <c r="G49" i="21"/>
  <c r="G57" i="21"/>
  <c r="G59" i="21"/>
  <c r="G61" i="21"/>
  <c r="G66" i="21"/>
  <c r="G65" i="21"/>
  <c r="G69" i="21"/>
  <c r="G67" i="21"/>
  <c r="G52" i="21"/>
  <c r="G47" i="21"/>
  <c r="G48" i="21"/>
  <c r="G54" i="21"/>
  <c r="G63" i="21"/>
  <c r="G64" i="21"/>
  <c r="G68" i="21"/>
  <c r="N47" i="21"/>
  <c r="N51" i="21"/>
  <c r="N55" i="21"/>
  <c r="U62" i="21"/>
  <c r="U65" i="21"/>
  <c r="U69" i="21"/>
  <c r="U49" i="21"/>
  <c r="AB64" i="21"/>
  <c r="AB65" i="21"/>
  <c r="AB48" i="21"/>
  <c r="AB58" i="21"/>
  <c r="AI54" i="21"/>
  <c r="AI67" i="21"/>
  <c r="AI68" i="21"/>
  <c r="AI47" i="21"/>
  <c r="AI50" i="21"/>
  <c r="AI57" i="21"/>
  <c r="AI59" i="21"/>
  <c r="AI60" i="21"/>
  <c r="AQ54" i="21"/>
  <c r="AQ56" i="21"/>
  <c r="AW67" i="21"/>
  <c r="AW52" i="21"/>
  <c r="AW61" i="21"/>
  <c r="AQ49" i="21"/>
  <c r="AQ55" i="21"/>
  <c r="AQ62" i="21"/>
  <c r="AQ53" i="21"/>
  <c r="AQ67" i="21"/>
  <c r="AQ51" i="21"/>
  <c r="AQ57" i="21"/>
  <c r="AQ63" i="21"/>
  <c r="AX62" i="21" s="1"/>
  <c r="BB62" i="21" s="1"/>
  <c r="AW48" i="21"/>
  <c r="AW68" i="21"/>
  <c r="AW47" i="21"/>
  <c r="AW56" i="21"/>
  <c r="AW69" i="21"/>
  <c r="AW49" i="21"/>
  <c r="AW51" i="21"/>
  <c r="AW53" i="21"/>
  <c r="AW55" i="21"/>
  <c r="AW58" i="21"/>
  <c r="AW62" i="21"/>
  <c r="AW65" i="21"/>
  <c r="BF70" i="21"/>
  <c r="BM70" i="21" s="1"/>
  <c r="BE70" i="21"/>
  <c r="BL70" i="21" s="1"/>
  <c r="BE72" i="21"/>
  <c r="BL72" i="21" s="1"/>
  <c r="BF72" i="21"/>
  <c r="BM72" i="21" s="1"/>
  <c r="BF71" i="21"/>
  <c r="BM71" i="21" s="1"/>
  <c r="BE71" i="21"/>
  <c r="BL71" i="21" s="1"/>
  <c r="BJ61" i="21"/>
  <c r="BJ65" i="21"/>
  <c r="BJ73" i="21" s="1"/>
  <c r="AX53" i="21" l="1"/>
  <c r="AX58" i="21"/>
  <c r="AX63" i="21"/>
  <c r="BB63" i="21" s="1"/>
  <c r="BE63" i="21" s="1"/>
  <c r="BL63" i="21" s="1"/>
  <c r="AX50" i="21"/>
  <c r="AX59" i="21"/>
  <c r="BB59" i="21" s="1"/>
  <c r="BF59" i="21" s="1"/>
  <c r="AX57" i="21"/>
  <c r="AX67" i="21"/>
  <c r="BB67" i="21" s="1"/>
  <c r="BE67" i="21" s="1"/>
  <c r="BL67" i="21" s="1"/>
  <c r="AX54" i="21"/>
  <c r="AX61" i="21"/>
  <c r="BB61" i="21" s="1"/>
  <c r="BF61" i="21" s="1"/>
  <c r="BM61" i="21" s="1"/>
  <c r="AX51" i="21"/>
  <c r="AX64" i="21"/>
  <c r="BB64" i="21" s="1"/>
  <c r="BE64" i="21" s="1"/>
  <c r="BL64" i="21" s="1"/>
  <c r="AX60" i="21"/>
  <c r="BB60" i="21" s="1"/>
  <c r="BF60" i="21" s="1"/>
  <c r="BM60" i="21" s="1"/>
  <c r="AX49" i="21"/>
  <c r="AX52" i="21"/>
  <c r="AX69" i="21"/>
  <c r="BB69" i="21" s="1"/>
  <c r="BE69" i="21" s="1"/>
  <c r="BL69" i="21" s="1"/>
  <c r="AX65" i="21"/>
  <c r="BB65" i="21" s="1"/>
  <c r="BF65" i="21" s="1"/>
  <c r="BM65" i="21" s="1"/>
  <c r="AX66" i="21"/>
  <c r="BB66" i="21" s="1"/>
  <c r="BE66" i="21" s="1"/>
  <c r="BL66" i="21" s="1"/>
  <c r="AX47" i="21"/>
  <c r="AX48" i="21"/>
  <c r="AX55" i="21"/>
  <c r="AX68" i="21"/>
  <c r="BB68" i="21" s="1"/>
  <c r="AX56" i="21"/>
  <c r="BF62" i="21"/>
  <c r="BM62" i="21" s="1"/>
  <c r="BE62" i="21"/>
  <c r="BL62" i="21" s="1"/>
  <c r="BF63" i="21" l="1"/>
  <c r="BM63" i="21" s="1"/>
  <c r="BF67" i="21"/>
  <c r="BM67" i="21" s="1"/>
  <c r="BE59" i="21"/>
  <c r="BL59" i="21" s="1"/>
  <c r="BE61" i="21"/>
  <c r="BL61" i="21" s="1"/>
  <c r="BF64" i="21"/>
  <c r="BM64" i="21" s="1"/>
  <c r="BE60" i="21"/>
  <c r="BL60" i="21" s="1"/>
  <c r="BE65" i="21"/>
  <c r="BL65" i="21" s="1"/>
  <c r="BF69" i="21"/>
  <c r="BM69" i="21" s="1"/>
  <c r="BF66" i="21"/>
  <c r="BM66" i="21" s="1"/>
  <c r="BB73" i="21"/>
  <c r="AX73" i="21"/>
  <c r="BE68" i="21"/>
  <c r="BL68" i="21" s="1"/>
  <c r="BF68" i="21"/>
  <c r="BM68" i="21" s="1"/>
  <c r="BM59" i="21"/>
  <c r="AX82" i="12"/>
  <c r="AX81" i="12"/>
  <c r="AX80" i="12"/>
  <c r="AX78" i="12"/>
  <c r="AX77" i="12"/>
  <c r="AX76" i="12"/>
  <c r="AX75" i="12"/>
  <c r="AQ73" i="12"/>
  <c r="AQ72" i="12"/>
  <c r="AQ71" i="12"/>
  <c r="AI72" i="12"/>
  <c r="AI71" i="12"/>
  <c r="AI70" i="12"/>
  <c r="AB72" i="12"/>
  <c r="AB71" i="12"/>
  <c r="AB70" i="12"/>
  <c r="U72" i="12"/>
  <c r="U71" i="12"/>
  <c r="U70" i="12"/>
  <c r="N72" i="12"/>
  <c r="N71" i="12"/>
  <c r="N70" i="12"/>
  <c r="G72" i="12"/>
  <c r="G71" i="12"/>
  <c r="G70" i="12"/>
  <c r="BL73" i="21" l="1"/>
  <c r="BE73" i="21"/>
  <c r="BM73" i="21"/>
  <c r="BF73" i="21"/>
  <c r="AO83" i="12" l="1"/>
  <c r="AV82" i="12"/>
  <c r="AO82" i="12"/>
  <c r="AG82" i="12"/>
  <c r="Z82" i="12"/>
  <c r="S82" i="12"/>
  <c r="E82" i="12"/>
  <c r="AV81" i="12"/>
  <c r="AO81" i="12"/>
  <c r="AG81" i="12"/>
  <c r="S81" i="12"/>
  <c r="L81" i="12"/>
  <c r="E81" i="12"/>
  <c r="AV80" i="12"/>
  <c r="Z80" i="12"/>
  <c r="S80" i="12"/>
  <c r="L80" i="12"/>
  <c r="E80" i="12"/>
  <c r="AO79" i="12"/>
  <c r="AV78" i="12"/>
  <c r="AO78" i="12"/>
  <c r="AG78" i="12"/>
  <c r="Z78" i="12"/>
  <c r="S78" i="12"/>
  <c r="E78" i="12"/>
  <c r="AV77" i="12"/>
  <c r="AO77" i="12"/>
  <c r="Z77" i="12"/>
  <c r="S77" i="12"/>
  <c r="L77" i="12"/>
  <c r="E77" i="12"/>
  <c r="AV76" i="12"/>
  <c r="AG76" i="12"/>
  <c r="Z76" i="12"/>
  <c r="L76" i="12"/>
  <c r="E76" i="12"/>
  <c r="AG75" i="12"/>
  <c r="Z75" i="12"/>
  <c r="S75" i="12"/>
  <c r="L75" i="12"/>
  <c r="E75" i="12"/>
  <c r="BH73" i="12"/>
  <c r="BG73" i="12"/>
  <c r="BC73" i="12"/>
  <c r="BI72" i="12"/>
  <c r="BK72" i="12" s="1"/>
  <c r="BD72" i="12"/>
  <c r="AW72" i="12"/>
  <c r="AX72" i="12" s="1"/>
  <c r="BB72" i="12" s="1"/>
  <c r="BI71" i="12"/>
  <c r="BK71" i="12" s="1"/>
  <c r="BD71" i="12"/>
  <c r="AW71" i="12"/>
  <c r="AX71" i="12" s="1"/>
  <c r="BB71" i="12" s="1"/>
  <c r="BJ70" i="12"/>
  <c r="BI70" i="12"/>
  <c r="BK70" i="12" s="1"/>
  <c r="BD70" i="12"/>
  <c r="AW70" i="12"/>
  <c r="AX70" i="12" s="1"/>
  <c r="AM70" i="12"/>
  <c r="AK70" i="12"/>
  <c r="BB70" i="12"/>
  <c r="BI69" i="12"/>
  <c r="BK69" i="12" s="1"/>
  <c r="BD69" i="12"/>
  <c r="AU69" i="12"/>
  <c r="AS69" i="12"/>
  <c r="AM69" i="12"/>
  <c r="AK69" i="12"/>
  <c r="AF69" i="12"/>
  <c r="AD69" i="12"/>
  <c r="Y69" i="12"/>
  <c r="W69" i="12"/>
  <c r="R69" i="12"/>
  <c r="P69" i="12"/>
  <c r="K69" i="12"/>
  <c r="I69" i="12"/>
  <c r="D69" i="12"/>
  <c r="B69" i="12"/>
  <c r="BI68" i="12"/>
  <c r="BK68" i="12" s="1"/>
  <c r="BD68" i="12"/>
  <c r="AU68" i="12"/>
  <c r="AS68" i="12"/>
  <c r="AM68" i="12"/>
  <c r="AK68" i="12"/>
  <c r="AF68" i="12"/>
  <c r="AD68" i="12"/>
  <c r="Y68" i="12"/>
  <c r="W68" i="12"/>
  <c r="R68" i="12"/>
  <c r="P68" i="12"/>
  <c r="K68" i="12"/>
  <c r="I68" i="12"/>
  <c r="D68" i="12"/>
  <c r="B68" i="12"/>
  <c r="BI67" i="12"/>
  <c r="BJ67" i="12" s="1"/>
  <c r="BD67" i="12"/>
  <c r="AU67" i="12"/>
  <c r="AS67" i="12"/>
  <c r="AM67" i="12"/>
  <c r="AK67" i="12"/>
  <c r="AF67" i="12"/>
  <c r="AD67" i="12"/>
  <c r="Y67" i="12"/>
  <c r="W67" i="12"/>
  <c r="R67" i="12"/>
  <c r="P67" i="12"/>
  <c r="K67" i="12"/>
  <c r="I67" i="12"/>
  <c r="D67" i="12"/>
  <c r="B67" i="12"/>
  <c r="BI66" i="12"/>
  <c r="BK66" i="12" s="1"/>
  <c r="BD66" i="12"/>
  <c r="AU66" i="12"/>
  <c r="AS66" i="12"/>
  <c r="AM66" i="12"/>
  <c r="AK66" i="12"/>
  <c r="AF66" i="12"/>
  <c r="AD66" i="12"/>
  <c r="Y66" i="12"/>
  <c r="W66" i="12"/>
  <c r="R66" i="12"/>
  <c r="P66" i="12"/>
  <c r="K66" i="12"/>
  <c r="I66" i="12"/>
  <c r="D66" i="12"/>
  <c r="B66" i="12"/>
  <c r="BI65" i="12"/>
  <c r="BK65" i="12" s="1"/>
  <c r="BD65" i="12"/>
  <c r="AU65" i="12"/>
  <c r="AS65" i="12"/>
  <c r="AM65" i="12"/>
  <c r="AK65" i="12"/>
  <c r="AF65" i="12"/>
  <c r="AD65" i="12"/>
  <c r="Y65" i="12"/>
  <c r="W65" i="12"/>
  <c r="R65" i="12"/>
  <c r="P65" i="12"/>
  <c r="K65" i="12"/>
  <c r="I65" i="12"/>
  <c r="D65" i="12"/>
  <c r="B65" i="12"/>
  <c r="BI64" i="12"/>
  <c r="BK64" i="12" s="1"/>
  <c r="BD64" i="12"/>
  <c r="AU64" i="12"/>
  <c r="AS64" i="12"/>
  <c r="AM64" i="12"/>
  <c r="AK64" i="12"/>
  <c r="AF64" i="12"/>
  <c r="AD64" i="12"/>
  <c r="Y64" i="12"/>
  <c r="W64" i="12"/>
  <c r="R64" i="12"/>
  <c r="P64" i="12"/>
  <c r="K64" i="12"/>
  <c r="I64" i="12"/>
  <c r="D64" i="12"/>
  <c r="B64" i="12"/>
  <c r="BI63" i="12"/>
  <c r="BJ63" i="12" s="1"/>
  <c r="BD63" i="12"/>
  <c r="AU63" i="12"/>
  <c r="AS63" i="12"/>
  <c r="AM63" i="12"/>
  <c r="AK63" i="12"/>
  <c r="AF63" i="12"/>
  <c r="AD63" i="12"/>
  <c r="Y63" i="12"/>
  <c r="W63" i="12"/>
  <c r="R63" i="12"/>
  <c r="P63" i="12"/>
  <c r="K63" i="12"/>
  <c r="I63" i="12"/>
  <c r="D63" i="12"/>
  <c r="B63" i="12"/>
  <c r="BJ62" i="12"/>
  <c r="BI62" i="12"/>
  <c r="BK62" i="12" s="1"/>
  <c r="BD62" i="12"/>
  <c r="AU62" i="12"/>
  <c r="AS62" i="12"/>
  <c r="AM62" i="12"/>
  <c r="AK62" i="12"/>
  <c r="AF62" i="12"/>
  <c r="AD62" i="12"/>
  <c r="Y62" i="12"/>
  <c r="W62" i="12"/>
  <c r="R62" i="12"/>
  <c r="P62" i="12"/>
  <c r="K62" i="12"/>
  <c r="I62" i="12"/>
  <c r="D62" i="12"/>
  <c r="B62" i="12"/>
  <c r="BI61" i="12"/>
  <c r="BK61" i="12" s="1"/>
  <c r="BD61" i="12"/>
  <c r="AU61" i="12"/>
  <c r="AS61" i="12"/>
  <c r="AM61" i="12"/>
  <c r="AK61" i="12"/>
  <c r="AF61" i="12"/>
  <c r="AD61" i="12"/>
  <c r="Y61" i="12"/>
  <c r="W61" i="12"/>
  <c r="R61" i="12"/>
  <c r="P61" i="12"/>
  <c r="K61" i="12"/>
  <c r="I61" i="12"/>
  <c r="D61" i="12"/>
  <c r="B61" i="12"/>
  <c r="BI60" i="12"/>
  <c r="BK60" i="12" s="1"/>
  <c r="BD60" i="12"/>
  <c r="AU60" i="12"/>
  <c r="AS60" i="12"/>
  <c r="AM60" i="12"/>
  <c r="AK60" i="12"/>
  <c r="AF60" i="12"/>
  <c r="AD60" i="12"/>
  <c r="Y60" i="12"/>
  <c r="W60" i="12"/>
  <c r="R60" i="12"/>
  <c r="P60" i="12"/>
  <c r="K60" i="12"/>
  <c r="I60" i="12"/>
  <c r="D60" i="12"/>
  <c r="B60" i="12"/>
  <c r="BI59" i="12"/>
  <c r="BD59" i="12"/>
  <c r="AU59" i="12"/>
  <c r="AS59" i="12"/>
  <c r="AM59" i="12"/>
  <c r="AK59" i="12"/>
  <c r="AF59" i="12"/>
  <c r="AD59" i="12"/>
  <c r="Y59" i="12"/>
  <c r="W59" i="12"/>
  <c r="R59" i="12"/>
  <c r="P59" i="12"/>
  <c r="K59" i="12"/>
  <c r="I59" i="12"/>
  <c r="D59" i="12"/>
  <c r="B59" i="12"/>
  <c r="AU58" i="12"/>
  <c r="AS58" i="12"/>
  <c r="AM58" i="12"/>
  <c r="AK58" i="12"/>
  <c r="AF58" i="12"/>
  <c r="AD58" i="12"/>
  <c r="Y58" i="12"/>
  <c r="W58" i="12"/>
  <c r="R58" i="12"/>
  <c r="P58" i="12"/>
  <c r="K58" i="12"/>
  <c r="I58" i="12"/>
  <c r="D58" i="12"/>
  <c r="B58" i="12"/>
  <c r="AU57" i="12"/>
  <c r="AS57" i="12"/>
  <c r="AM57" i="12"/>
  <c r="AK57" i="12"/>
  <c r="AF57" i="12"/>
  <c r="AD57" i="12"/>
  <c r="Y57" i="12"/>
  <c r="W57" i="12"/>
  <c r="R57" i="12"/>
  <c r="P57" i="12"/>
  <c r="K57" i="12"/>
  <c r="I57" i="12"/>
  <c r="D57" i="12"/>
  <c r="B57" i="12"/>
  <c r="AU56" i="12"/>
  <c r="AS56" i="12"/>
  <c r="AM56" i="12"/>
  <c r="AK56" i="12"/>
  <c r="AF56" i="12"/>
  <c r="AD56" i="12"/>
  <c r="Y56" i="12"/>
  <c r="W56" i="12"/>
  <c r="R56" i="12"/>
  <c r="P56" i="12"/>
  <c r="K56" i="12"/>
  <c r="I56" i="12"/>
  <c r="D56" i="12"/>
  <c r="B56" i="12"/>
  <c r="AU55" i="12"/>
  <c r="AS55" i="12"/>
  <c r="AM55" i="12"/>
  <c r="AK55" i="12"/>
  <c r="AF55" i="12"/>
  <c r="AD55" i="12"/>
  <c r="Y55" i="12"/>
  <c r="W55" i="12"/>
  <c r="R55" i="12"/>
  <c r="P55" i="12"/>
  <c r="K55" i="12"/>
  <c r="I55" i="12"/>
  <c r="D55" i="12"/>
  <c r="B55" i="12"/>
  <c r="AU54" i="12"/>
  <c r="AS54" i="12"/>
  <c r="AM54" i="12"/>
  <c r="AK54" i="12"/>
  <c r="AF54" i="12"/>
  <c r="AD54" i="12"/>
  <c r="Y54" i="12"/>
  <c r="W54" i="12"/>
  <c r="R54" i="12"/>
  <c r="P54" i="12"/>
  <c r="U54" i="12" s="1"/>
  <c r="K54" i="12"/>
  <c r="I54" i="12"/>
  <c r="D54" i="12"/>
  <c r="B54" i="12"/>
  <c r="AU53" i="12"/>
  <c r="AS53" i="12"/>
  <c r="AM53" i="12"/>
  <c r="AK53" i="12"/>
  <c r="AF53" i="12"/>
  <c r="AD53" i="12"/>
  <c r="Y53" i="12"/>
  <c r="W53" i="12"/>
  <c r="R53" i="12"/>
  <c r="P53" i="12"/>
  <c r="K53" i="12"/>
  <c r="I53" i="12"/>
  <c r="D53" i="12"/>
  <c r="B53" i="12"/>
  <c r="AU52" i="12"/>
  <c r="AS52" i="12"/>
  <c r="AM52" i="12"/>
  <c r="AK52" i="12"/>
  <c r="AF52" i="12"/>
  <c r="AD52" i="12"/>
  <c r="Y52" i="12"/>
  <c r="W52" i="12"/>
  <c r="R52" i="12"/>
  <c r="P52" i="12"/>
  <c r="K52" i="12"/>
  <c r="I52" i="12"/>
  <c r="D52" i="12"/>
  <c r="B52" i="12"/>
  <c r="AU51" i="12"/>
  <c r="AS51" i="12"/>
  <c r="AM51" i="12"/>
  <c r="AK51" i="12"/>
  <c r="AF51" i="12"/>
  <c r="AD51" i="12"/>
  <c r="Y51" i="12"/>
  <c r="W51" i="12"/>
  <c r="R51" i="12"/>
  <c r="P51" i="12"/>
  <c r="K51" i="12"/>
  <c r="I51" i="12"/>
  <c r="D51" i="12"/>
  <c r="B51" i="12"/>
  <c r="AU50" i="12"/>
  <c r="AS50" i="12"/>
  <c r="AM50" i="12"/>
  <c r="AK50" i="12"/>
  <c r="AF50" i="12"/>
  <c r="AD50" i="12"/>
  <c r="Y50" i="12"/>
  <c r="W50" i="12"/>
  <c r="R50" i="12"/>
  <c r="P50" i="12"/>
  <c r="K50" i="12"/>
  <c r="I50" i="12"/>
  <c r="D50" i="12"/>
  <c r="B50" i="12"/>
  <c r="AU49" i="12"/>
  <c r="AS49" i="12"/>
  <c r="AM49" i="12"/>
  <c r="AK49" i="12"/>
  <c r="AF49" i="12"/>
  <c r="AD49" i="12"/>
  <c r="Y49" i="12"/>
  <c r="W49" i="12"/>
  <c r="R49" i="12"/>
  <c r="P49" i="12"/>
  <c r="K49" i="12"/>
  <c r="I49" i="12"/>
  <c r="D49" i="12"/>
  <c r="B49" i="12"/>
  <c r="AU48" i="12"/>
  <c r="AS48" i="12"/>
  <c r="AM48" i="12"/>
  <c r="AK48" i="12"/>
  <c r="AF48" i="12"/>
  <c r="AD48" i="12"/>
  <c r="Y48" i="12"/>
  <c r="W48" i="12"/>
  <c r="R48" i="12"/>
  <c r="P48" i="12"/>
  <c r="K48" i="12"/>
  <c r="I48" i="12"/>
  <c r="D48" i="12"/>
  <c r="B48" i="12"/>
  <c r="AU47" i="12"/>
  <c r="AS47" i="12"/>
  <c r="AF47" i="12"/>
  <c r="AD47" i="12"/>
  <c r="Y47" i="12"/>
  <c r="W47" i="12"/>
  <c r="R47" i="12"/>
  <c r="P47" i="12"/>
  <c r="K47" i="12"/>
  <c r="I47" i="12"/>
  <c r="D47" i="12"/>
  <c r="B47" i="12"/>
  <c r="B45" i="12"/>
  <c r="AW69" i="12" l="1"/>
  <c r="AW49" i="12"/>
  <c r="AW59" i="12"/>
  <c r="AW57" i="12"/>
  <c r="AI57" i="12"/>
  <c r="AI59" i="12"/>
  <c r="AI67" i="12"/>
  <c r="U56" i="12"/>
  <c r="U58" i="12"/>
  <c r="BD73" i="12"/>
  <c r="BK63" i="12"/>
  <c r="BI73" i="12"/>
  <c r="BJ66" i="12"/>
  <c r="BK59" i="12"/>
  <c r="BK67" i="12"/>
  <c r="BJ72" i="12"/>
  <c r="U63" i="12"/>
  <c r="G58" i="12"/>
  <c r="G63" i="12"/>
  <c r="G67" i="12"/>
  <c r="G53" i="12"/>
  <c r="G55" i="12"/>
  <c r="G57" i="12"/>
  <c r="G59" i="12"/>
  <c r="AQ70" i="12"/>
  <c r="AQ57" i="12"/>
  <c r="AW58" i="12"/>
  <c r="AW63" i="12"/>
  <c r="AI55" i="12"/>
  <c r="AB59" i="12"/>
  <c r="AB52" i="12"/>
  <c r="AB54" i="12"/>
  <c r="AB56" i="12"/>
  <c r="AB58" i="12"/>
  <c r="AB63" i="12"/>
  <c r="AB57" i="12"/>
  <c r="AB64" i="12"/>
  <c r="AB65" i="12"/>
  <c r="AB66" i="12"/>
  <c r="AB49" i="12"/>
  <c r="AB51" i="12"/>
  <c r="AB53" i="12"/>
  <c r="AB55" i="12"/>
  <c r="AB67" i="12"/>
  <c r="AB60" i="12"/>
  <c r="AB61" i="12"/>
  <c r="AB62" i="12"/>
  <c r="AB68" i="12"/>
  <c r="AB69" i="12"/>
  <c r="AB47" i="12"/>
  <c r="AB48" i="12"/>
  <c r="AB50" i="12"/>
  <c r="G66" i="12"/>
  <c r="G51" i="12"/>
  <c r="G60" i="12"/>
  <c r="G61" i="12"/>
  <c r="G62" i="12"/>
  <c r="G68" i="12"/>
  <c r="G69" i="12"/>
  <c r="G49" i="12"/>
  <c r="G47" i="12"/>
  <c r="G48" i="12"/>
  <c r="G50" i="12"/>
  <c r="G52" i="12"/>
  <c r="G54" i="12"/>
  <c r="G56" i="12"/>
  <c r="G64" i="12"/>
  <c r="G65" i="12"/>
  <c r="U52" i="12"/>
  <c r="AI66" i="12"/>
  <c r="U50" i="12"/>
  <c r="U48" i="12"/>
  <c r="U59" i="12"/>
  <c r="U60" i="12"/>
  <c r="U61" i="12"/>
  <c r="U62" i="12"/>
  <c r="U68" i="12"/>
  <c r="U69" i="12"/>
  <c r="U47" i="12"/>
  <c r="U64" i="12"/>
  <c r="U65" i="12"/>
  <c r="U66" i="12"/>
  <c r="U49" i="12"/>
  <c r="U51" i="12"/>
  <c r="U53" i="12"/>
  <c r="U55" i="12"/>
  <c r="U57" i="12"/>
  <c r="U67" i="12"/>
  <c r="N59" i="12"/>
  <c r="AQ58" i="12"/>
  <c r="AQ52" i="12"/>
  <c r="AQ54" i="12"/>
  <c r="AQ56" i="12"/>
  <c r="AQ63" i="12"/>
  <c r="AQ50" i="12"/>
  <c r="AQ65" i="12"/>
  <c r="AQ66" i="12"/>
  <c r="AQ62" i="12"/>
  <c r="AQ48" i="12"/>
  <c r="AQ64" i="12"/>
  <c r="AQ49" i="12"/>
  <c r="AQ51" i="12"/>
  <c r="AQ53" i="12"/>
  <c r="AQ55" i="12"/>
  <c r="AQ67" i="12"/>
  <c r="AQ60" i="12"/>
  <c r="AQ61" i="12"/>
  <c r="AQ68" i="12"/>
  <c r="AQ69" i="12"/>
  <c r="AQ59" i="12"/>
  <c r="AI58" i="12"/>
  <c r="AI63" i="12"/>
  <c r="AI49" i="12"/>
  <c r="AI51" i="12"/>
  <c r="AI53" i="12"/>
  <c r="AI60" i="12"/>
  <c r="AI61" i="12"/>
  <c r="AI62" i="12"/>
  <c r="AI68" i="12"/>
  <c r="AI69" i="12"/>
  <c r="AI47" i="12"/>
  <c r="AI48" i="12"/>
  <c r="AI50" i="12"/>
  <c r="AI52" i="12"/>
  <c r="AI54" i="12"/>
  <c r="AI56" i="12"/>
  <c r="AI64" i="12"/>
  <c r="AI65" i="12"/>
  <c r="N49" i="12"/>
  <c r="N51" i="12"/>
  <c r="N53" i="12"/>
  <c r="N55" i="12"/>
  <c r="N57" i="12"/>
  <c r="N67" i="12"/>
  <c r="N60" i="12"/>
  <c r="N61" i="12"/>
  <c r="N47" i="12"/>
  <c r="N48" i="12"/>
  <c r="N50" i="12"/>
  <c r="N52" i="12"/>
  <c r="N54" i="12"/>
  <c r="N56" i="12"/>
  <c r="N58" i="12"/>
  <c r="N63" i="12"/>
  <c r="N64" i="12"/>
  <c r="N65" i="12"/>
  <c r="N66" i="12"/>
  <c r="N62" i="12"/>
  <c r="N68" i="12"/>
  <c r="N69" i="12"/>
  <c r="AW53" i="12"/>
  <c r="AW65" i="12"/>
  <c r="AW66" i="12"/>
  <c r="AW56" i="12"/>
  <c r="AW50" i="12"/>
  <c r="AW55" i="12"/>
  <c r="AW61" i="12"/>
  <c r="AW62" i="12"/>
  <c r="AW67" i="12"/>
  <c r="AW47" i="12"/>
  <c r="AW48" i="12"/>
  <c r="AW51" i="12"/>
  <c r="AW54" i="12"/>
  <c r="AW68" i="12"/>
  <c r="AW52" i="12"/>
  <c r="AW60" i="12"/>
  <c r="AW64" i="12"/>
  <c r="BF70" i="12"/>
  <c r="BM70" i="12" s="1"/>
  <c r="BE70" i="12"/>
  <c r="BL70" i="12" s="1"/>
  <c r="BF71" i="12"/>
  <c r="BM71" i="12" s="1"/>
  <c r="BE71" i="12"/>
  <c r="BE72" i="12"/>
  <c r="BL72" i="12" s="1"/>
  <c r="BF72" i="12"/>
  <c r="BM72" i="12" s="1"/>
  <c r="BK73" i="12"/>
  <c r="BJ61" i="12"/>
  <c r="BJ65" i="12"/>
  <c r="BJ69" i="12"/>
  <c r="BJ71" i="12"/>
  <c r="BJ60" i="12"/>
  <c r="BJ64" i="12"/>
  <c r="BJ68" i="12"/>
  <c r="BJ59" i="12"/>
  <c r="AX49" i="12" l="1"/>
  <c r="AX67" i="12"/>
  <c r="BB67" i="12" s="1"/>
  <c r="BF67" i="12" s="1"/>
  <c r="BM67" i="12" s="1"/>
  <c r="AX50" i="12"/>
  <c r="AX53" i="12"/>
  <c r="AX59" i="12"/>
  <c r="BB59" i="12" s="1"/>
  <c r="BF59" i="12" s="1"/>
  <c r="AX51" i="12"/>
  <c r="AX57" i="12"/>
  <c r="AX56" i="12"/>
  <c r="AX63" i="12"/>
  <c r="BB63" i="12" s="1"/>
  <c r="BF63" i="12" s="1"/>
  <c r="BM63" i="12" s="1"/>
  <c r="AX55" i="12"/>
  <c r="AX65" i="12"/>
  <c r="BB65" i="12" s="1"/>
  <c r="BF65" i="12" s="1"/>
  <c r="BM65" i="12" s="1"/>
  <c r="AX62" i="12"/>
  <c r="BB62" i="12" s="1"/>
  <c r="BF62" i="12" s="1"/>
  <c r="BM62" i="12" s="1"/>
  <c r="AX58" i="12"/>
  <c r="AX54" i="12"/>
  <c r="AX60" i="12"/>
  <c r="BB60" i="12" s="1"/>
  <c r="BF60" i="12" s="1"/>
  <c r="BM60" i="12" s="1"/>
  <c r="AX69" i="12"/>
  <c r="BB69" i="12" s="1"/>
  <c r="BF69" i="12" s="1"/>
  <c r="BM69" i="12" s="1"/>
  <c r="AX48" i="12"/>
  <c r="AX47" i="12"/>
  <c r="AX68" i="12"/>
  <c r="BB68" i="12" s="1"/>
  <c r="BE68" i="12" s="1"/>
  <c r="BL68" i="12" s="1"/>
  <c r="AX52" i="12"/>
  <c r="AX61" i="12"/>
  <c r="BB61" i="12" s="1"/>
  <c r="BF61" i="12" s="1"/>
  <c r="BM61" i="12" s="1"/>
  <c r="AX64" i="12"/>
  <c r="BB64" i="12" s="1"/>
  <c r="BF64" i="12" s="1"/>
  <c r="BM64" i="12" s="1"/>
  <c r="AX66" i="12"/>
  <c r="BB66" i="12" s="1"/>
  <c r="BF66" i="12" s="1"/>
  <c r="BM66" i="12" s="1"/>
  <c r="BJ73" i="12"/>
  <c r="BL71" i="12"/>
  <c r="AX73" i="12" l="1"/>
  <c r="BE67" i="12"/>
  <c r="BL67" i="12" s="1"/>
  <c r="BE66" i="12"/>
  <c r="BL66" i="12" s="1"/>
  <c r="BE62" i="12"/>
  <c r="BL62" i="12" s="1"/>
  <c r="BE63" i="12"/>
  <c r="BL63" i="12" s="1"/>
  <c r="BE64" i="12"/>
  <c r="BL64" i="12" s="1"/>
  <c r="BF68" i="12"/>
  <c r="BM68" i="12" s="1"/>
  <c r="BE59" i="12"/>
  <c r="BL59" i="12" s="1"/>
  <c r="BE60" i="12"/>
  <c r="BL60" i="12" s="1"/>
  <c r="BE61" i="12"/>
  <c r="BL61" i="12" s="1"/>
  <c r="BE69" i="12"/>
  <c r="BL69" i="12" s="1"/>
  <c r="BB73" i="12"/>
  <c r="BE65" i="12"/>
  <c r="BL65" i="12" s="1"/>
  <c r="BM59" i="12"/>
  <c r="BF73" i="12" l="1"/>
  <c r="BM73" i="12"/>
  <c r="BE73" i="12"/>
  <c r="BL73" i="12"/>
</calcChain>
</file>

<file path=xl/sharedStrings.xml><?xml version="1.0" encoding="utf-8"?>
<sst xmlns="http://schemas.openxmlformats.org/spreadsheetml/2006/main" count="936" uniqueCount="252">
  <si>
    <t>名鉄スイミングスクール半田　クラス編成表</t>
    <rPh sb="0" eb="2">
      <t>メイテツ</t>
    </rPh>
    <rPh sb="11" eb="13">
      <t>ハンダ</t>
    </rPh>
    <rPh sb="17" eb="19">
      <t>ヘンセイ</t>
    </rPh>
    <rPh sb="19" eb="20">
      <t>ヒョウ</t>
    </rPh>
    <phoneticPr fontId="6"/>
  </si>
  <si>
    <t>　土曜日　　　　　　　　　　　　　</t>
    <rPh sb="1" eb="2">
      <t>ド</t>
    </rPh>
    <rPh sb="2" eb="4">
      <t>ヨウビ</t>
    </rPh>
    <phoneticPr fontId="6"/>
  </si>
  <si>
    <t>10:00～</t>
    <phoneticPr fontId="6"/>
  </si>
  <si>
    <t>AQ2</t>
    <phoneticPr fontId="6"/>
  </si>
  <si>
    <t>アクアビクス</t>
    <phoneticPr fontId="6"/>
  </si>
  <si>
    <t>P3</t>
    <phoneticPr fontId="6"/>
  </si>
  <si>
    <t>親子教室</t>
    <rPh sb="0" eb="2">
      <t>オヤコ</t>
    </rPh>
    <rPh sb="2" eb="4">
      <t>キョウシツ</t>
    </rPh>
    <phoneticPr fontId="6"/>
  </si>
  <si>
    <t>P5</t>
    <phoneticPr fontId="6"/>
  </si>
  <si>
    <t>三木</t>
    <rPh sb="0" eb="2">
      <t>ミキ</t>
    </rPh>
    <phoneticPr fontId="6"/>
  </si>
  <si>
    <t>09:00～</t>
    <phoneticPr fontId="6"/>
  </si>
  <si>
    <t>K6</t>
    <phoneticPr fontId="6"/>
  </si>
  <si>
    <t>①</t>
    <phoneticPr fontId="3"/>
  </si>
  <si>
    <t>～8A</t>
    <phoneticPr fontId="6"/>
  </si>
  <si>
    <t>小笠原</t>
    <rPh sb="0" eb="3">
      <t>オガサワラ</t>
    </rPh>
    <phoneticPr fontId="6"/>
  </si>
  <si>
    <t>植田</t>
    <rPh sb="0" eb="2">
      <t>ウエダ</t>
    </rPh>
    <phoneticPr fontId="3"/>
  </si>
  <si>
    <t>C7</t>
    <phoneticPr fontId="3"/>
  </si>
  <si>
    <t>～7A</t>
    <phoneticPr fontId="3"/>
  </si>
  <si>
    <t>中野</t>
    <rPh sb="0" eb="2">
      <t>ナカノ</t>
    </rPh>
    <phoneticPr fontId="3"/>
  </si>
  <si>
    <t>～7A</t>
  </si>
  <si>
    <t>市川</t>
    <rPh sb="0" eb="2">
      <t>イチカワ</t>
    </rPh>
    <phoneticPr fontId="6"/>
  </si>
  <si>
    <t>光永</t>
    <rPh sb="0" eb="2">
      <t>ミツナガ</t>
    </rPh>
    <phoneticPr fontId="3"/>
  </si>
  <si>
    <t>7～5A</t>
    <phoneticPr fontId="3"/>
  </si>
  <si>
    <t>7～5A</t>
  </si>
  <si>
    <t>5～4A</t>
  </si>
  <si>
    <t>4～1A</t>
    <phoneticPr fontId="6"/>
  </si>
  <si>
    <t>11:00～</t>
    <phoneticPr fontId="6"/>
  </si>
  <si>
    <t>AQ1</t>
    <phoneticPr fontId="6"/>
  </si>
  <si>
    <t>重松</t>
    <rPh sb="0" eb="2">
      <t>シゲマツ</t>
    </rPh>
    <phoneticPr fontId="6"/>
  </si>
  <si>
    <t>A2</t>
    <phoneticPr fontId="6"/>
  </si>
  <si>
    <t>初中級</t>
    <rPh sb="0" eb="1">
      <t>ショ</t>
    </rPh>
    <rPh sb="1" eb="3">
      <t>チュウキュウ</t>
    </rPh>
    <phoneticPr fontId="6"/>
  </si>
  <si>
    <t>A3</t>
    <phoneticPr fontId="6"/>
  </si>
  <si>
    <t>A5</t>
    <phoneticPr fontId="6"/>
  </si>
  <si>
    <t>V6</t>
    <phoneticPr fontId="6"/>
  </si>
  <si>
    <t>～7A</t>
    <phoneticPr fontId="6"/>
  </si>
  <si>
    <t>D7</t>
    <phoneticPr fontId="6"/>
  </si>
  <si>
    <t>～4A</t>
    <phoneticPr fontId="6"/>
  </si>
  <si>
    <t>上　級</t>
    <rPh sb="0" eb="1">
      <t>ウエ</t>
    </rPh>
    <rPh sb="2" eb="3">
      <t>キュウ</t>
    </rPh>
    <phoneticPr fontId="6"/>
  </si>
  <si>
    <t>O3A</t>
    <phoneticPr fontId="6"/>
  </si>
  <si>
    <t>ウォーキング</t>
    <phoneticPr fontId="6"/>
  </si>
  <si>
    <t>7～5A</t>
    <phoneticPr fontId="6"/>
  </si>
  <si>
    <t>5～4A</t>
    <phoneticPr fontId="6"/>
  </si>
  <si>
    <t>市川</t>
    <rPh sb="0" eb="2">
      <t>イチカワ</t>
    </rPh>
    <phoneticPr fontId="3"/>
  </si>
  <si>
    <t>12:30～</t>
    <phoneticPr fontId="6"/>
  </si>
  <si>
    <t>AQ5</t>
    <phoneticPr fontId="6"/>
  </si>
  <si>
    <t>4～2A</t>
    <phoneticPr fontId="6"/>
  </si>
  <si>
    <t>山中</t>
    <rPh sb="0" eb="2">
      <t>ヤマナカ</t>
    </rPh>
    <phoneticPr fontId="3"/>
  </si>
  <si>
    <t>4～</t>
    <phoneticPr fontId="6"/>
  </si>
  <si>
    <t>13:30～</t>
    <phoneticPr fontId="6"/>
  </si>
  <si>
    <t>P1</t>
    <phoneticPr fontId="6"/>
  </si>
  <si>
    <t>S2</t>
    <phoneticPr fontId="6"/>
  </si>
  <si>
    <t>内野</t>
    <rPh sb="0" eb="2">
      <t>ウチノ</t>
    </rPh>
    <phoneticPr fontId="6"/>
  </si>
  <si>
    <t>S3</t>
    <phoneticPr fontId="6"/>
  </si>
  <si>
    <t>AQ4</t>
    <phoneticPr fontId="6"/>
  </si>
  <si>
    <t>S5</t>
    <phoneticPr fontId="6"/>
  </si>
  <si>
    <t>内野</t>
    <rPh sb="0" eb="2">
      <t>ウチノ</t>
    </rPh>
    <phoneticPr fontId="3"/>
  </si>
  <si>
    <t>11:15～</t>
    <phoneticPr fontId="6"/>
  </si>
  <si>
    <t>I6</t>
    <phoneticPr fontId="3"/>
  </si>
  <si>
    <t>～７A</t>
    <phoneticPr fontId="3"/>
  </si>
  <si>
    <t>E7</t>
    <phoneticPr fontId="6"/>
  </si>
  <si>
    <t>O3P</t>
    <phoneticPr fontId="6"/>
  </si>
  <si>
    <t>7～</t>
    <phoneticPr fontId="3"/>
  </si>
  <si>
    <t>14:30～</t>
    <phoneticPr fontId="6"/>
  </si>
  <si>
    <t>L1</t>
    <phoneticPr fontId="6"/>
  </si>
  <si>
    <t>L2</t>
    <phoneticPr fontId="6"/>
  </si>
  <si>
    <t>L3</t>
    <phoneticPr fontId="6"/>
  </si>
  <si>
    <t>初心者</t>
    <rPh sb="0" eb="3">
      <t>ショシンシャ</t>
    </rPh>
    <phoneticPr fontId="6"/>
  </si>
  <si>
    <t>L4</t>
    <phoneticPr fontId="6"/>
  </si>
  <si>
    <t>L5</t>
    <phoneticPr fontId="6"/>
  </si>
  <si>
    <t>12:15～</t>
    <phoneticPr fontId="6"/>
  </si>
  <si>
    <t>P6</t>
  </si>
  <si>
    <t>O1</t>
    <phoneticPr fontId="6"/>
  </si>
  <si>
    <t>O5</t>
    <phoneticPr fontId="6"/>
  </si>
  <si>
    <t>13:00～</t>
  </si>
  <si>
    <t>B6</t>
    <phoneticPr fontId="6"/>
  </si>
  <si>
    <t>～8A</t>
  </si>
  <si>
    <t>J6</t>
  </si>
  <si>
    <t>15:30～</t>
    <phoneticPr fontId="6"/>
  </si>
  <si>
    <t>C1</t>
    <phoneticPr fontId="6"/>
  </si>
  <si>
    <t>C2</t>
    <phoneticPr fontId="6"/>
  </si>
  <si>
    <t>大崎</t>
    <rPh sb="0" eb="2">
      <t>オオサキ</t>
    </rPh>
    <phoneticPr fontId="3"/>
  </si>
  <si>
    <t>C3</t>
    <phoneticPr fontId="3"/>
  </si>
  <si>
    <t>C4</t>
    <phoneticPr fontId="6"/>
  </si>
  <si>
    <t>C5</t>
    <phoneticPr fontId="6"/>
  </si>
  <si>
    <t>大崎</t>
    <rPh sb="0" eb="2">
      <t>オオサキ</t>
    </rPh>
    <phoneticPr fontId="6"/>
  </si>
  <si>
    <t>5～1A</t>
  </si>
  <si>
    <t>5～3A</t>
    <phoneticPr fontId="6"/>
  </si>
  <si>
    <t>5～</t>
    <phoneticPr fontId="6"/>
  </si>
  <si>
    <t>内野</t>
    <rPh sb="0" eb="1">
      <t>ウチ</t>
    </rPh>
    <rPh sb="1" eb="2">
      <t>ノ</t>
    </rPh>
    <phoneticPr fontId="6"/>
  </si>
  <si>
    <t>14:00～</t>
  </si>
  <si>
    <t>C6</t>
  </si>
  <si>
    <t>3～</t>
    <phoneticPr fontId="6"/>
  </si>
  <si>
    <t>16:30～</t>
    <phoneticPr fontId="6"/>
  </si>
  <si>
    <t>D1</t>
    <phoneticPr fontId="6"/>
  </si>
  <si>
    <t>～6A</t>
    <phoneticPr fontId="6"/>
  </si>
  <si>
    <t>渡邊</t>
    <rPh sb="0" eb="2">
      <t>ワタナベ</t>
    </rPh>
    <phoneticPr fontId="3"/>
  </si>
  <si>
    <t>D2</t>
    <phoneticPr fontId="6"/>
  </si>
  <si>
    <t>D3</t>
    <phoneticPr fontId="6"/>
  </si>
  <si>
    <t>D4</t>
    <phoneticPr fontId="6"/>
  </si>
  <si>
    <t>D5</t>
    <phoneticPr fontId="6"/>
  </si>
  <si>
    <t>6～4A</t>
    <phoneticPr fontId="6"/>
  </si>
  <si>
    <t>2～</t>
    <phoneticPr fontId="6"/>
  </si>
  <si>
    <t>15:00～</t>
    <phoneticPr fontId="3"/>
  </si>
  <si>
    <t>D6</t>
  </si>
  <si>
    <t>17:30～</t>
    <phoneticPr fontId="6"/>
  </si>
  <si>
    <t>E1</t>
    <phoneticPr fontId="6"/>
  </si>
  <si>
    <t>～5A</t>
    <phoneticPr fontId="6"/>
  </si>
  <si>
    <t>E2</t>
    <phoneticPr fontId="6"/>
  </si>
  <si>
    <t>E3</t>
    <phoneticPr fontId="6"/>
  </si>
  <si>
    <t>E4</t>
    <phoneticPr fontId="6"/>
  </si>
  <si>
    <t>E5</t>
    <phoneticPr fontId="6"/>
  </si>
  <si>
    <t>中野</t>
    <rPh sb="0" eb="2">
      <t>ナカノ</t>
    </rPh>
    <phoneticPr fontId="6"/>
  </si>
  <si>
    <t>16:00～</t>
    <phoneticPr fontId="6"/>
  </si>
  <si>
    <t>E6</t>
    <phoneticPr fontId="6"/>
  </si>
  <si>
    <t>3～1A</t>
    <phoneticPr fontId="6"/>
  </si>
  <si>
    <t>1～</t>
    <phoneticPr fontId="6"/>
  </si>
  <si>
    <t>18:30～</t>
    <phoneticPr fontId="6"/>
  </si>
  <si>
    <t>F1</t>
    <phoneticPr fontId="6"/>
  </si>
  <si>
    <t>G2</t>
    <phoneticPr fontId="6"/>
  </si>
  <si>
    <t>F3</t>
    <phoneticPr fontId="6"/>
  </si>
  <si>
    <t>G4</t>
    <phoneticPr fontId="6"/>
  </si>
  <si>
    <t>F5</t>
    <phoneticPr fontId="6"/>
  </si>
  <si>
    <t>17:00～</t>
    <phoneticPr fontId="6"/>
  </si>
  <si>
    <t>F6</t>
    <phoneticPr fontId="6"/>
  </si>
  <si>
    <t>19:30～</t>
    <phoneticPr fontId="6"/>
  </si>
  <si>
    <t>AQ19</t>
    <phoneticPr fontId="6"/>
  </si>
  <si>
    <t>加古</t>
    <rPh sb="0" eb="2">
      <t>カコ</t>
    </rPh>
    <phoneticPr fontId="6"/>
  </si>
  <si>
    <t>M1</t>
    <phoneticPr fontId="3"/>
  </si>
  <si>
    <t>OFF</t>
    <phoneticPr fontId="3"/>
  </si>
  <si>
    <t>18:00～</t>
    <phoneticPr fontId="6"/>
  </si>
  <si>
    <t>G6</t>
    <phoneticPr fontId="6"/>
  </si>
  <si>
    <t>M2</t>
    <phoneticPr fontId="3"/>
  </si>
  <si>
    <t>N</t>
    <phoneticPr fontId="3"/>
  </si>
  <si>
    <t>19:00～</t>
    <phoneticPr fontId="6"/>
  </si>
  <si>
    <t>H6</t>
    <phoneticPr fontId="6"/>
  </si>
  <si>
    <t>土曜日</t>
    <rPh sb="0" eb="3">
      <t>ドヨウビ</t>
    </rPh>
    <phoneticPr fontId="3"/>
  </si>
  <si>
    <t>入水本数</t>
    <rPh sb="0" eb="2">
      <t>ニュウスイ</t>
    </rPh>
    <rPh sb="2" eb="4">
      <t>ホンスウ</t>
    </rPh>
    <phoneticPr fontId="6"/>
  </si>
  <si>
    <t>チーフ</t>
    <phoneticPr fontId="6"/>
  </si>
  <si>
    <t>サブ</t>
    <phoneticPr fontId="6"/>
  </si>
  <si>
    <t>保育園</t>
    <rPh sb="0" eb="3">
      <t>ホイクエン</t>
    </rPh>
    <phoneticPr fontId="6"/>
  </si>
  <si>
    <t>選手</t>
    <rPh sb="0" eb="2">
      <t>センシュ</t>
    </rPh>
    <phoneticPr fontId="6"/>
  </si>
  <si>
    <t>幼稚園</t>
    <rPh sb="0" eb="3">
      <t>ヨウチエン</t>
    </rPh>
    <phoneticPr fontId="6"/>
  </si>
  <si>
    <t>合計</t>
    <rPh sb="0" eb="2">
      <t>ゴウケイ</t>
    </rPh>
    <phoneticPr fontId="6"/>
  </si>
  <si>
    <t>川崎</t>
    <phoneticPr fontId="6"/>
  </si>
  <si>
    <t>大平</t>
    <rPh sb="0" eb="2">
      <t>オオヒラ</t>
    </rPh>
    <phoneticPr fontId="6"/>
  </si>
  <si>
    <t>星野</t>
    <rPh sb="0" eb="2">
      <t>ホシノ</t>
    </rPh>
    <phoneticPr fontId="6"/>
  </si>
  <si>
    <t>山田</t>
    <rPh sb="0" eb="2">
      <t>ヤマダ</t>
    </rPh>
    <phoneticPr fontId="3"/>
  </si>
  <si>
    <t>吉松</t>
    <rPh sb="0" eb="2">
      <t>ヨシマツ</t>
    </rPh>
    <phoneticPr fontId="3"/>
  </si>
  <si>
    <t>加古</t>
    <rPh sb="0" eb="2">
      <t>カコ</t>
    </rPh>
    <phoneticPr fontId="3"/>
  </si>
  <si>
    <t>斎藤</t>
    <rPh sb="0" eb="2">
      <t>サイトウ</t>
    </rPh>
    <phoneticPr fontId="3"/>
  </si>
  <si>
    <t>奥野</t>
    <rPh sb="0" eb="2">
      <t>オクノ</t>
    </rPh>
    <phoneticPr fontId="6"/>
  </si>
  <si>
    <t>基本給</t>
    <rPh sb="0" eb="3">
      <t>キホンキュウ</t>
    </rPh>
    <phoneticPr fontId="6"/>
  </si>
  <si>
    <t>チーフ手当</t>
    <rPh sb="3" eb="5">
      <t>テアテ</t>
    </rPh>
    <phoneticPr fontId="6"/>
  </si>
  <si>
    <t>月給</t>
    <rPh sb="0" eb="2">
      <t>ゲッキュウ</t>
    </rPh>
    <phoneticPr fontId="6"/>
  </si>
  <si>
    <t>交通費</t>
    <rPh sb="0" eb="3">
      <t>コウツウヒ</t>
    </rPh>
    <phoneticPr fontId="6"/>
  </si>
  <si>
    <t>月交通費</t>
    <rPh sb="0" eb="1">
      <t>ツキ</t>
    </rPh>
    <rPh sb="1" eb="4">
      <t>コウツウヒ</t>
    </rPh>
    <phoneticPr fontId="6"/>
  </si>
  <si>
    <t>総月給</t>
    <rPh sb="0" eb="1">
      <t>ソウ</t>
    </rPh>
    <rPh sb="1" eb="3">
      <t>ゲッキュウ</t>
    </rPh>
    <phoneticPr fontId="6"/>
  </si>
  <si>
    <t>水野</t>
    <rPh sb="0" eb="2">
      <t>ミズノ</t>
    </rPh>
    <phoneticPr fontId="6"/>
  </si>
  <si>
    <t>氏名</t>
    <rPh sb="0" eb="2">
      <t>シメイ</t>
    </rPh>
    <phoneticPr fontId="6"/>
  </si>
  <si>
    <t>時間給</t>
    <rPh sb="0" eb="3">
      <t>ジカンキュウ</t>
    </rPh>
    <phoneticPr fontId="6"/>
  </si>
  <si>
    <t>週給</t>
    <rPh sb="0" eb="1">
      <t>シュウ</t>
    </rPh>
    <rPh sb="1" eb="2">
      <t>キュウ</t>
    </rPh>
    <phoneticPr fontId="6"/>
  </si>
  <si>
    <t>C数</t>
    <rPh sb="1" eb="2">
      <t>スウ</t>
    </rPh>
    <phoneticPr fontId="6"/>
  </si>
  <si>
    <t>4週月</t>
    <rPh sb="1" eb="2">
      <t>シュウ</t>
    </rPh>
    <rPh sb="2" eb="3">
      <t>ツキ</t>
    </rPh>
    <phoneticPr fontId="6"/>
  </si>
  <si>
    <t>3週月</t>
    <rPh sb="1" eb="2">
      <t>シュウ</t>
    </rPh>
    <rPh sb="2" eb="3">
      <t>ツキ</t>
    </rPh>
    <phoneticPr fontId="6"/>
  </si>
  <si>
    <t>1日</t>
    <rPh sb="1" eb="2">
      <t>ニチ</t>
    </rPh>
    <phoneticPr fontId="6"/>
  </si>
  <si>
    <t>日数</t>
    <rPh sb="0" eb="2">
      <t>ニッスウ</t>
    </rPh>
    <phoneticPr fontId="6"/>
  </si>
  <si>
    <t>週</t>
    <rPh sb="0" eb="1">
      <t>シュウ</t>
    </rPh>
    <phoneticPr fontId="6"/>
  </si>
  <si>
    <t>光永</t>
    <rPh sb="0" eb="2">
      <t>ミツナガ</t>
    </rPh>
    <phoneticPr fontId="6"/>
  </si>
  <si>
    <t>植田</t>
    <rPh sb="0" eb="2">
      <t>ウエダ</t>
    </rPh>
    <phoneticPr fontId="6"/>
  </si>
  <si>
    <t>一柳</t>
    <rPh sb="0" eb="2">
      <t>イチヤナギ</t>
    </rPh>
    <phoneticPr fontId="3"/>
  </si>
  <si>
    <t>一柳明</t>
    <rPh sb="0" eb="2">
      <t>イチヤナギ</t>
    </rPh>
    <rPh sb="2" eb="3">
      <t>アキラ</t>
    </rPh>
    <phoneticPr fontId="6"/>
  </si>
  <si>
    <t>加藤</t>
    <rPh sb="0" eb="2">
      <t>カトウ</t>
    </rPh>
    <phoneticPr fontId="3"/>
  </si>
  <si>
    <t>山本</t>
    <rPh sb="0" eb="2">
      <t>ヤマモト</t>
    </rPh>
    <phoneticPr fontId="6"/>
  </si>
  <si>
    <t>大原</t>
    <rPh sb="0" eb="2">
      <t>オオハラ</t>
    </rPh>
    <phoneticPr fontId="3"/>
  </si>
  <si>
    <t>林</t>
    <rPh sb="0" eb="1">
      <t>ハヤシ</t>
    </rPh>
    <phoneticPr fontId="6"/>
  </si>
  <si>
    <t>金澤</t>
    <rPh sb="0" eb="2">
      <t>カナザワ</t>
    </rPh>
    <phoneticPr fontId="3"/>
  </si>
  <si>
    <t>北河</t>
    <rPh sb="0" eb="2">
      <t>キタガワ</t>
    </rPh>
    <phoneticPr fontId="6"/>
  </si>
  <si>
    <t>富田</t>
    <rPh sb="0" eb="1">
      <t>トミ</t>
    </rPh>
    <rPh sb="1" eb="2">
      <t>タ</t>
    </rPh>
    <phoneticPr fontId="3"/>
  </si>
  <si>
    <t>一柳圭</t>
    <rPh sb="0" eb="2">
      <t>イチヤナギ</t>
    </rPh>
    <rPh sb="2" eb="3">
      <t>ケイ</t>
    </rPh>
    <phoneticPr fontId="6"/>
  </si>
  <si>
    <t>富田</t>
    <phoneticPr fontId="3"/>
  </si>
  <si>
    <t>一柳圭</t>
    <phoneticPr fontId="6"/>
  </si>
  <si>
    <t>稲垣</t>
    <rPh sb="0" eb="2">
      <t>イナガキ</t>
    </rPh>
    <phoneticPr fontId="6"/>
  </si>
  <si>
    <t>神谷</t>
    <rPh sb="0" eb="2">
      <t>カミヤ</t>
    </rPh>
    <phoneticPr fontId="6"/>
  </si>
  <si>
    <t>出下</t>
    <rPh sb="0" eb="2">
      <t>デシタ</t>
    </rPh>
    <phoneticPr fontId="6"/>
  </si>
  <si>
    <t>合　計</t>
    <rPh sb="0" eb="1">
      <t>ア</t>
    </rPh>
    <rPh sb="2" eb="3">
      <t>ケイ</t>
    </rPh>
    <phoneticPr fontId="6"/>
  </si>
  <si>
    <t>出勤時間</t>
    <rPh sb="0" eb="2">
      <t>シュッキン</t>
    </rPh>
    <rPh sb="2" eb="4">
      <t>ジカン</t>
    </rPh>
    <phoneticPr fontId="6"/>
  </si>
  <si>
    <t>～</t>
    <phoneticPr fontId="6"/>
  </si>
  <si>
    <t>公休日</t>
    <rPh sb="0" eb="3">
      <t>コウキュウビ</t>
    </rPh>
    <phoneticPr fontId="3"/>
  </si>
  <si>
    <t>公休日</t>
    <rPh sb="0" eb="3">
      <t>コウキュウビ</t>
    </rPh>
    <phoneticPr fontId="6"/>
  </si>
  <si>
    <t>山田</t>
    <rPh sb="0" eb="2">
      <t>ヤマダ</t>
    </rPh>
    <phoneticPr fontId="6"/>
  </si>
  <si>
    <t>吉松</t>
    <rPh sb="0" eb="2">
      <t>ヨシマツ</t>
    </rPh>
    <phoneticPr fontId="6"/>
  </si>
  <si>
    <t>植田・渡邊</t>
    <rPh sb="0" eb="2">
      <t>ウエダ</t>
    </rPh>
    <rPh sb="3" eb="5">
      <t>ワタナベ</t>
    </rPh>
    <phoneticPr fontId="3"/>
  </si>
  <si>
    <t>植田・中野</t>
    <rPh sb="0" eb="2">
      <t>ウエダ</t>
    </rPh>
    <rPh sb="3" eb="5">
      <t>ナカノ</t>
    </rPh>
    <phoneticPr fontId="3"/>
  </si>
  <si>
    <t>～4A</t>
    <phoneticPr fontId="3"/>
  </si>
  <si>
    <t>4～</t>
    <phoneticPr fontId="3"/>
  </si>
  <si>
    <t>　火曜日</t>
    <rPh sb="1" eb="2">
      <t>カ</t>
    </rPh>
    <rPh sb="2" eb="4">
      <t>ヨウビ</t>
    </rPh>
    <phoneticPr fontId="6"/>
  </si>
  <si>
    <t>水曜日</t>
    <rPh sb="0" eb="1">
      <t>スイ</t>
    </rPh>
    <rPh sb="1" eb="3">
      <t>ヨウビ</t>
    </rPh>
    <phoneticPr fontId="6"/>
  </si>
  <si>
    <t>木曜日</t>
    <rPh sb="0" eb="1">
      <t>モク</t>
    </rPh>
    <rPh sb="1" eb="3">
      <t>ヨウビ</t>
    </rPh>
    <phoneticPr fontId="6"/>
  </si>
  <si>
    <t>　日曜日</t>
    <phoneticPr fontId="6"/>
  </si>
  <si>
    <t>5～2A</t>
    <phoneticPr fontId="6"/>
  </si>
  <si>
    <t>元重</t>
    <rPh sb="0" eb="2">
      <t>モトシゲ</t>
    </rPh>
    <phoneticPr fontId="3"/>
  </si>
  <si>
    <t>元重</t>
    <rPh sb="0" eb="2">
      <t>モトシゲ</t>
    </rPh>
    <phoneticPr fontId="6"/>
  </si>
  <si>
    <t>【基本】</t>
    <rPh sb="1" eb="3">
      <t>キホン</t>
    </rPh>
    <phoneticPr fontId="3"/>
  </si>
  <si>
    <t>磯貝</t>
    <rPh sb="0" eb="2">
      <t>イソガイ</t>
    </rPh>
    <phoneticPr fontId="3"/>
  </si>
  <si>
    <t>（元重）</t>
    <rPh sb="1" eb="3">
      <t>モトシゲ</t>
    </rPh>
    <phoneticPr fontId="3"/>
  </si>
  <si>
    <t>大崎・中野</t>
    <rPh sb="0" eb="2">
      <t>オオサキ</t>
    </rPh>
    <rPh sb="3" eb="5">
      <t>ナカノ</t>
    </rPh>
    <phoneticPr fontId="3"/>
  </si>
  <si>
    <t>　月曜日</t>
    <phoneticPr fontId="3"/>
  </si>
  <si>
    <t>　金曜日</t>
    <rPh sb="1" eb="2">
      <t>キン</t>
    </rPh>
    <rPh sb="2" eb="4">
      <t>ヨウビ</t>
    </rPh>
    <phoneticPr fontId="6"/>
  </si>
  <si>
    <t>木村</t>
    <rPh sb="0" eb="2">
      <t>キムラ</t>
    </rPh>
    <phoneticPr fontId="3"/>
  </si>
  <si>
    <t>中野</t>
    <rPh sb="0" eb="2">
      <t>ナカノ</t>
    </rPh>
    <phoneticPr fontId="3"/>
  </si>
  <si>
    <t>木村</t>
    <rPh sb="0" eb="2">
      <t>キムラ</t>
    </rPh>
    <phoneticPr fontId="6"/>
  </si>
  <si>
    <t>木村</t>
    <rPh sb="0" eb="2">
      <t>キムラ</t>
    </rPh>
    <phoneticPr fontId="3"/>
  </si>
  <si>
    <t>小笠原</t>
    <rPh sb="0" eb="3">
      <t>オガサワラ</t>
    </rPh>
    <phoneticPr fontId="3"/>
  </si>
  <si>
    <t>小笠原・植田</t>
    <rPh sb="0" eb="3">
      <t>オガサワラ</t>
    </rPh>
    <rPh sb="4" eb="6">
      <t>ウエダ</t>
    </rPh>
    <phoneticPr fontId="3"/>
  </si>
  <si>
    <t>元重</t>
    <rPh sb="0" eb="2">
      <t>モトシゲ</t>
    </rPh>
    <phoneticPr fontId="3"/>
  </si>
  <si>
    <t>　土曜日　　　　　　　　　　　　</t>
    <rPh sb="1" eb="2">
      <t>ド</t>
    </rPh>
    <rPh sb="2" eb="4">
      <t>ヨウビ</t>
    </rPh>
    <phoneticPr fontId="6"/>
  </si>
  <si>
    <t>1～</t>
    <phoneticPr fontId="3"/>
  </si>
  <si>
    <t>大﨑</t>
    <rPh sb="0" eb="2">
      <t>オオサキ</t>
    </rPh>
    <phoneticPr fontId="6"/>
  </si>
  <si>
    <t>長谷川</t>
    <rPh sb="0" eb="3">
      <t>ハセガワ</t>
    </rPh>
    <phoneticPr fontId="6"/>
  </si>
  <si>
    <t>長谷川</t>
    <rPh sb="0" eb="3">
      <t>ハセガワ</t>
    </rPh>
    <phoneticPr fontId="3"/>
  </si>
  <si>
    <t>大平</t>
    <rPh sb="0" eb="2">
      <t>オオヒラ</t>
    </rPh>
    <phoneticPr fontId="3"/>
  </si>
  <si>
    <t>中野</t>
    <rPh sb="0" eb="2">
      <t>ナカノ</t>
    </rPh>
    <phoneticPr fontId="3"/>
  </si>
  <si>
    <t>18:30～19:30　長谷川</t>
    <rPh sb="12" eb="15">
      <t>ハセガワ</t>
    </rPh>
    <phoneticPr fontId="3"/>
  </si>
  <si>
    <t>19:30～21:00　長谷川</t>
    <rPh sb="12" eb="15">
      <t>ハセガワ</t>
    </rPh>
    <phoneticPr fontId="3"/>
  </si>
  <si>
    <r>
      <t>　金曜日　　　　　　　　　　</t>
    </r>
    <r>
      <rPr>
        <sz val="16"/>
        <rFont val="ＭＳ Ｐゴシック"/>
        <family val="3"/>
        <charset val="128"/>
      </rPr>
      <t>長谷川・大平（刈谷）　　</t>
    </r>
    <r>
      <rPr>
        <sz val="22"/>
        <rFont val="ＭＳ Ｐゴシック"/>
        <family val="3"/>
        <charset val="128"/>
      </rPr>
      <t>　　　　　　　　　　　　　</t>
    </r>
    <rPh sb="1" eb="2">
      <t>キン</t>
    </rPh>
    <rPh sb="2" eb="4">
      <t>ヨウビ</t>
    </rPh>
    <rPh sb="14" eb="17">
      <t>ハセガワ</t>
    </rPh>
    <rPh sb="18" eb="20">
      <t>オオヒラ</t>
    </rPh>
    <rPh sb="21" eb="23">
      <t>カリヤ</t>
    </rPh>
    <phoneticPr fontId="6"/>
  </si>
  <si>
    <r>
      <t>木曜日　　　　　　　　　　　　</t>
    </r>
    <r>
      <rPr>
        <sz val="16"/>
        <rFont val="ＭＳ Ｐゴシック"/>
        <family val="3"/>
        <charset val="128"/>
      </rPr>
      <t>市川（岩倉）・長谷川</t>
    </r>
    <rPh sb="0" eb="1">
      <t>モク</t>
    </rPh>
    <rPh sb="1" eb="3">
      <t>ヨウビ</t>
    </rPh>
    <rPh sb="15" eb="17">
      <t>イチカワ</t>
    </rPh>
    <rPh sb="18" eb="20">
      <t>イワクラ</t>
    </rPh>
    <rPh sb="22" eb="25">
      <t>ハセガワ</t>
    </rPh>
    <phoneticPr fontId="6"/>
  </si>
  <si>
    <r>
      <t>　火曜日　　　　　　　　　</t>
    </r>
    <r>
      <rPr>
        <sz val="16"/>
        <rFont val="ＭＳ Ｐゴシック"/>
        <family val="3"/>
        <charset val="128"/>
      </rPr>
      <t>牧・木村・大平</t>
    </r>
    <rPh sb="1" eb="2">
      <t>カ</t>
    </rPh>
    <rPh sb="2" eb="4">
      <t>ヨウビ</t>
    </rPh>
    <rPh sb="13" eb="14">
      <t>マキ</t>
    </rPh>
    <rPh sb="15" eb="17">
      <t>キムラ</t>
    </rPh>
    <rPh sb="18" eb="20">
      <t>オオヒラ</t>
    </rPh>
    <phoneticPr fontId="6"/>
  </si>
  <si>
    <t>牧</t>
    <rPh sb="0" eb="1">
      <t>マキ</t>
    </rPh>
    <phoneticPr fontId="3"/>
  </si>
  <si>
    <t>木村</t>
    <rPh sb="0" eb="2">
      <t>キムラ</t>
    </rPh>
    <phoneticPr fontId="3"/>
  </si>
  <si>
    <t>牧</t>
    <rPh sb="0" eb="1">
      <t>マキ</t>
    </rPh>
    <phoneticPr fontId="6"/>
  </si>
  <si>
    <t>18:30～20:00　牧</t>
    <rPh sb="12" eb="13">
      <t>マキ</t>
    </rPh>
    <phoneticPr fontId="3"/>
  </si>
  <si>
    <t>19:30～21:00　牧</t>
    <rPh sb="12" eb="13">
      <t>マキ</t>
    </rPh>
    <phoneticPr fontId="3"/>
  </si>
  <si>
    <t>18:30～19:30　牧</t>
    <rPh sb="12" eb="13">
      <t>マキ</t>
    </rPh>
    <phoneticPr fontId="3"/>
  </si>
  <si>
    <t>木村/光永</t>
    <rPh sb="0" eb="2">
      <t>キムラ</t>
    </rPh>
    <rPh sb="3" eb="5">
      <t>ミツナガ</t>
    </rPh>
    <phoneticPr fontId="3"/>
  </si>
  <si>
    <t>木村/磯貝</t>
    <rPh sb="0" eb="2">
      <t>キムラ</t>
    </rPh>
    <rPh sb="3" eb="5">
      <t>イソガイ</t>
    </rPh>
    <phoneticPr fontId="3"/>
  </si>
  <si>
    <t>11:00～13:00　牧</t>
    <rPh sb="12" eb="13">
      <t>マキ</t>
    </rPh>
    <phoneticPr fontId="3"/>
  </si>
  <si>
    <t>17:00～18:00　長谷川</t>
    <rPh sb="12" eb="15">
      <t>ハセガワ</t>
    </rPh>
    <phoneticPr fontId="3"/>
  </si>
  <si>
    <t xml:space="preserve">  7:00～9:00　牧</t>
    <rPh sb="12" eb="13">
      <t>マキ</t>
    </rPh>
    <phoneticPr fontId="3"/>
  </si>
  <si>
    <t>13:00～15:00　牧</t>
    <rPh sb="12" eb="13">
      <t>マキ</t>
    </rPh>
    <phoneticPr fontId="3"/>
  </si>
  <si>
    <t>7:00～9:00　牧</t>
    <rPh sb="10" eb="11">
      <t>マキ</t>
    </rPh>
    <phoneticPr fontId="3"/>
  </si>
  <si>
    <t>F1/M12</t>
    <phoneticPr fontId="6"/>
  </si>
  <si>
    <t>G2/M12N</t>
    <phoneticPr fontId="6"/>
  </si>
  <si>
    <t>F3/M2N</t>
    <phoneticPr fontId="6"/>
  </si>
  <si>
    <t>G4/M1N</t>
    <phoneticPr fontId="6"/>
  </si>
  <si>
    <t>F5/M12N</t>
    <phoneticPr fontId="6"/>
  </si>
  <si>
    <r>
      <t>F6/</t>
    </r>
    <r>
      <rPr>
        <b/>
        <sz val="10"/>
        <rFont val="ＭＳ Ｐゴシック"/>
        <family val="3"/>
        <charset val="128"/>
      </rPr>
      <t>M1</t>
    </r>
    <phoneticPr fontId="6"/>
  </si>
  <si>
    <t>I6/M2</t>
    <phoneticPr fontId="3"/>
  </si>
  <si>
    <t>N7:00~9:00</t>
    <phoneticPr fontId="3"/>
  </si>
  <si>
    <t>N　7：00~   9：00</t>
    <phoneticPr fontId="3"/>
  </si>
  <si>
    <r>
      <t>E7/</t>
    </r>
    <r>
      <rPr>
        <sz val="10"/>
        <rFont val="ＭＳ Ｐゴシック"/>
        <family val="3"/>
        <charset val="128"/>
      </rPr>
      <t>N13:00~ 15:00</t>
    </r>
    <phoneticPr fontId="6"/>
  </si>
  <si>
    <r>
      <t>　月曜日　　　　　　　　　</t>
    </r>
    <r>
      <rPr>
        <sz val="16"/>
        <rFont val="ＭＳ Ｐゴシック"/>
        <family val="3"/>
        <charset val="128"/>
      </rPr>
      <t>牧・木村・元重</t>
    </r>
    <rPh sb="13" eb="14">
      <t>マキ</t>
    </rPh>
    <rPh sb="15" eb="17">
      <t>キムラ</t>
    </rPh>
    <rPh sb="18" eb="20">
      <t>モトシゲ</t>
    </rPh>
    <phoneticPr fontId="3"/>
  </si>
  <si>
    <r>
      <t>　日曜日　 　　　　　　 　　</t>
    </r>
    <r>
      <rPr>
        <sz val="16"/>
        <rFont val="ＭＳ Ｐゴシック"/>
        <family val="3"/>
        <charset val="128"/>
      </rPr>
      <t>市川・元重</t>
    </r>
    <rPh sb="15" eb="17">
      <t>イチカワ</t>
    </rPh>
    <rPh sb="18" eb="20">
      <t>モトシゲ</t>
    </rPh>
    <phoneticPr fontId="6"/>
  </si>
  <si>
    <r>
      <t>水曜日　　　　　　　　　　　</t>
    </r>
    <r>
      <rPr>
        <sz val="16"/>
        <rFont val="ＭＳ Ｐゴシック"/>
        <family val="3"/>
        <charset val="128"/>
      </rPr>
      <t>市川・大平</t>
    </r>
    <rPh sb="0" eb="1">
      <t>スイ</t>
    </rPh>
    <rPh sb="1" eb="3">
      <t>ヨウビ</t>
    </rPh>
    <rPh sb="14" eb="16">
      <t>イチカワ</t>
    </rPh>
    <rPh sb="17" eb="19">
      <t>オオヒラ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</si>
</sst>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22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65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1" fillId="0" borderId="0" xfId="1" applyFont="1" applyFill="1">
      <alignment vertical="center"/>
    </xf>
    <xf numFmtId="20" fontId="12" fillId="0" borderId="15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8" fillId="0" borderId="18" xfId="1" applyFont="1" applyFill="1" applyBorder="1" applyAlignment="1">
      <alignment horizontal="center" vertical="center" shrinkToFit="1"/>
    </xf>
    <xf numFmtId="0" fontId="14" fillId="0" borderId="0" xfId="1" applyFont="1" applyFill="1">
      <alignment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 shrinkToFit="1"/>
    </xf>
    <xf numFmtId="0" fontId="12" fillId="0" borderId="26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12" fillId="0" borderId="40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horizontal="center" vertical="center" shrinkToFit="1"/>
    </xf>
    <xf numFmtId="0" fontId="15" fillId="0" borderId="45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14" fillId="0" borderId="63" xfId="1" applyFont="1" applyFill="1" applyBorder="1">
      <alignment vertical="center"/>
    </xf>
    <xf numFmtId="0" fontId="14" fillId="0" borderId="64" xfId="1" applyFont="1" applyFill="1" applyBorder="1">
      <alignment vertical="center"/>
    </xf>
    <xf numFmtId="0" fontId="14" fillId="0" borderId="65" xfId="1" applyFont="1" applyFill="1" applyBorder="1">
      <alignment vertical="center"/>
    </xf>
    <xf numFmtId="0" fontId="8" fillId="0" borderId="63" xfId="1" applyFont="1" applyFill="1" applyBorder="1">
      <alignment vertical="center"/>
    </xf>
    <xf numFmtId="0" fontId="2" fillId="0" borderId="64" xfId="1" applyFont="1" applyFill="1" applyBorder="1">
      <alignment vertical="center"/>
    </xf>
    <xf numFmtId="0" fontId="2" fillId="0" borderId="65" xfId="1" applyFont="1" applyFill="1" applyBorder="1">
      <alignment vertical="center"/>
    </xf>
    <xf numFmtId="0" fontId="8" fillId="0" borderId="66" xfId="1" applyFont="1" applyFill="1" applyBorder="1" applyAlignment="1">
      <alignment horizontal="center" vertical="center" shrinkToFit="1"/>
    </xf>
    <xf numFmtId="0" fontId="14" fillId="0" borderId="41" xfId="1" applyFont="1" applyFill="1" applyBorder="1">
      <alignment vertical="center"/>
    </xf>
    <xf numFmtId="0" fontId="14" fillId="0" borderId="42" xfId="1" applyFont="1" applyFill="1" applyBorder="1">
      <alignment vertical="center"/>
    </xf>
    <xf numFmtId="0" fontId="14" fillId="0" borderId="43" xfId="1" applyFont="1" applyFill="1" applyBorder="1">
      <alignment vertical="center"/>
    </xf>
    <xf numFmtId="0" fontId="2" fillId="0" borderId="41" xfId="1" applyFont="1" applyFill="1" applyBorder="1">
      <alignment vertical="center"/>
    </xf>
    <xf numFmtId="0" fontId="2" fillId="0" borderId="42" xfId="1" applyFont="1" applyFill="1" applyBorder="1">
      <alignment vertical="center"/>
    </xf>
    <xf numFmtId="0" fontId="2" fillId="0" borderId="43" xfId="1" applyFont="1" applyFill="1" applyBorder="1">
      <alignment vertical="center"/>
    </xf>
    <xf numFmtId="0" fontId="8" fillId="0" borderId="67" xfId="1" applyFont="1" applyFill="1" applyBorder="1" applyAlignment="1">
      <alignment horizontal="center" vertical="center" shrinkToFit="1"/>
    </xf>
    <xf numFmtId="0" fontId="8" fillId="0" borderId="69" xfId="1" applyFont="1" applyFill="1" applyBorder="1" applyAlignment="1">
      <alignment horizontal="center" vertical="center"/>
    </xf>
    <xf numFmtId="0" fontId="8" fillId="0" borderId="70" xfId="1" applyFont="1" applyFill="1" applyBorder="1" applyAlignment="1">
      <alignment horizontal="center" vertical="center"/>
    </xf>
    <xf numFmtId="0" fontId="8" fillId="0" borderId="70" xfId="1" applyFont="1" applyFill="1" applyBorder="1" applyAlignment="1">
      <alignment horizontal="center" vertical="center" shrinkToFit="1"/>
    </xf>
    <xf numFmtId="0" fontId="8" fillId="0" borderId="71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72" xfId="1" applyFont="1" applyFill="1" applyBorder="1" applyAlignment="1">
      <alignment horizontal="center" vertical="center"/>
    </xf>
    <xf numFmtId="0" fontId="8" fillId="0" borderId="73" xfId="1" applyFont="1" applyFill="1" applyBorder="1" applyAlignment="1">
      <alignment horizontal="center" vertical="center"/>
    </xf>
    <xf numFmtId="0" fontId="8" fillId="0" borderId="67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 shrinkToFit="1"/>
    </xf>
    <xf numFmtId="0" fontId="13" fillId="0" borderId="63" xfId="1" applyFont="1" applyFill="1" applyBorder="1" applyAlignment="1">
      <alignment horizontal="center" vertical="center"/>
    </xf>
    <xf numFmtId="0" fontId="12" fillId="0" borderId="56" xfId="1" applyFont="1" applyFill="1" applyBorder="1">
      <alignment vertical="center"/>
    </xf>
    <xf numFmtId="0" fontId="8" fillId="0" borderId="75" xfId="1" applyFont="1" applyFill="1" applyBorder="1" applyAlignment="1">
      <alignment horizontal="center" vertical="center" shrinkToFit="1"/>
    </xf>
    <xf numFmtId="0" fontId="8" fillId="0" borderId="76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8" fillId="0" borderId="77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/>
    </xf>
    <xf numFmtId="0" fontId="15" fillId="0" borderId="77" xfId="1" applyFont="1" applyFill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 shrinkToFit="1"/>
    </xf>
    <xf numFmtId="0" fontId="8" fillId="0" borderId="8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66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8" fillId="0" borderId="81" xfId="1" applyFont="1" applyFill="1" applyBorder="1" applyAlignment="1">
      <alignment horizontal="center" vertical="center" shrinkToFit="1"/>
    </xf>
    <xf numFmtId="0" fontId="12" fillId="0" borderId="16" xfId="1" applyFont="1" applyFill="1" applyBorder="1">
      <alignment vertical="center"/>
    </xf>
    <xf numFmtId="0" fontId="8" fillId="0" borderId="82" xfId="1" applyFont="1" applyFill="1" applyBorder="1" applyAlignment="1">
      <alignment horizontal="center" vertical="center" shrinkToFit="1"/>
    </xf>
    <xf numFmtId="0" fontId="8" fillId="0" borderId="83" xfId="1" applyFont="1" applyFill="1" applyBorder="1" applyAlignment="1">
      <alignment horizontal="center" vertical="center" shrinkToFit="1"/>
    </xf>
    <xf numFmtId="0" fontId="14" fillId="0" borderId="27" xfId="1" applyFont="1" applyFill="1" applyBorder="1">
      <alignment vertical="center"/>
    </xf>
    <xf numFmtId="0" fontId="14" fillId="0" borderId="28" xfId="1" applyFont="1" applyFill="1" applyBorder="1">
      <alignment vertical="center"/>
    </xf>
    <xf numFmtId="0" fontId="12" fillId="0" borderId="85" xfId="1" applyFont="1" applyFill="1" applyBorder="1" applyAlignment="1">
      <alignment horizontal="center" vertical="center"/>
    </xf>
    <xf numFmtId="0" fontId="14" fillId="0" borderId="86" xfId="1" applyFont="1" applyFill="1" applyBorder="1">
      <alignment vertical="center"/>
    </xf>
    <xf numFmtId="0" fontId="14" fillId="0" borderId="87" xfId="1" applyFont="1" applyFill="1" applyBorder="1">
      <alignment vertical="center"/>
    </xf>
    <xf numFmtId="0" fontId="14" fillId="0" borderId="88" xfId="1" applyFont="1" applyFill="1" applyBorder="1">
      <alignment vertical="center"/>
    </xf>
    <xf numFmtId="0" fontId="14" fillId="0" borderId="10" xfId="1" applyFont="1" applyFill="1" applyBorder="1">
      <alignment vertical="center"/>
    </xf>
    <xf numFmtId="0" fontId="14" fillId="0" borderId="1" xfId="1" applyFont="1" applyFill="1" applyBorder="1">
      <alignment vertical="center"/>
    </xf>
    <xf numFmtId="0" fontId="14" fillId="0" borderId="11" xfId="1" applyFont="1" applyFill="1" applyBorder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89" xfId="1" applyFont="1" applyFill="1" applyBorder="1">
      <alignment vertical="center"/>
    </xf>
    <xf numFmtId="0" fontId="13" fillId="0" borderId="13" xfId="1" applyFont="1" applyFill="1" applyBorder="1" applyAlignment="1">
      <alignment horizontal="center" vertical="center"/>
    </xf>
    <xf numFmtId="0" fontId="8" fillId="0" borderId="90" xfId="1" applyFont="1" applyFill="1" applyBorder="1" applyAlignment="1">
      <alignment horizontal="center" vertical="center"/>
    </xf>
    <xf numFmtId="0" fontId="8" fillId="0" borderId="91" xfId="1" applyFont="1" applyFill="1" applyBorder="1" applyAlignment="1">
      <alignment horizontal="center" vertical="center"/>
    </xf>
    <xf numFmtId="0" fontId="8" fillId="0" borderId="91" xfId="1" applyFont="1" applyFill="1" applyBorder="1" applyAlignment="1">
      <alignment horizontal="center" vertical="center" shrinkToFit="1"/>
    </xf>
    <xf numFmtId="0" fontId="8" fillId="0" borderId="92" xfId="1" applyFont="1" applyFill="1" applyBorder="1" applyAlignment="1">
      <alignment horizontal="center" vertical="center" shrinkToFit="1"/>
    </xf>
    <xf numFmtId="0" fontId="12" fillId="0" borderId="0" xfId="1" applyFont="1" applyFill="1">
      <alignment vertical="center"/>
    </xf>
    <xf numFmtId="0" fontId="8" fillId="0" borderId="3" xfId="1" applyFont="1" applyFill="1" applyBorder="1">
      <alignment vertical="center"/>
    </xf>
    <xf numFmtId="0" fontId="8" fillId="0" borderId="93" xfId="1" applyFont="1" applyFill="1" applyBorder="1">
      <alignment vertical="center"/>
    </xf>
    <xf numFmtId="0" fontId="8" fillId="0" borderId="4" xfId="1" applyFont="1" applyFill="1" applyBorder="1">
      <alignment vertical="center"/>
    </xf>
    <xf numFmtId="0" fontId="8" fillId="0" borderId="94" xfId="1" applyFont="1" applyFill="1" applyBorder="1">
      <alignment vertical="center"/>
    </xf>
    <xf numFmtId="0" fontId="8" fillId="0" borderId="5" xfId="1" applyFont="1" applyFill="1" applyBorder="1">
      <alignment vertical="center"/>
    </xf>
    <xf numFmtId="0" fontId="8" fillId="0" borderId="95" xfId="1" applyFont="1" applyFill="1" applyBorder="1">
      <alignment vertical="center"/>
    </xf>
    <xf numFmtId="0" fontId="2" fillId="0" borderId="84" xfId="1" applyFont="1" applyFill="1" applyBorder="1">
      <alignment vertical="center"/>
    </xf>
    <xf numFmtId="0" fontId="8" fillId="0" borderId="84" xfId="1" applyFont="1" applyFill="1" applyBorder="1">
      <alignment vertical="center"/>
    </xf>
    <xf numFmtId="0" fontId="8" fillId="0" borderId="96" xfId="1" applyFont="1" applyFill="1" applyBorder="1">
      <alignment vertical="center"/>
    </xf>
    <xf numFmtId="0" fontId="8" fillId="0" borderId="97" xfId="1" applyFont="1" applyFill="1" applyBorder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96" xfId="1" applyFont="1" applyFill="1" applyBorder="1" applyAlignment="1">
      <alignment horizontal="center" vertical="center"/>
    </xf>
    <xf numFmtId="0" fontId="8" fillId="0" borderId="98" xfId="1" applyFont="1" applyFill="1" applyBorder="1">
      <alignment vertical="center"/>
    </xf>
    <xf numFmtId="0" fontId="2" fillId="0" borderId="99" xfId="1" applyFont="1" applyFill="1" applyBorder="1">
      <alignment vertical="center"/>
    </xf>
    <xf numFmtId="0" fontId="8" fillId="0" borderId="86" xfId="1" applyFont="1" applyFill="1" applyBorder="1">
      <alignment vertical="center"/>
    </xf>
    <xf numFmtId="0" fontId="8" fillId="0" borderId="0" xfId="1" applyFont="1" applyFill="1">
      <alignment vertical="center"/>
    </xf>
    <xf numFmtId="0" fontId="8" fillId="0" borderId="106" xfId="1" applyFont="1" applyFill="1" applyBorder="1">
      <alignment vertical="center"/>
    </xf>
    <xf numFmtId="0" fontId="8" fillId="0" borderId="107" xfId="1" applyFont="1" applyFill="1" applyBorder="1">
      <alignment vertical="center"/>
    </xf>
    <xf numFmtId="0" fontId="8" fillId="0" borderId="87" xfId="1" applyFont="1" applyFill="1" applyBorder="1">
      <alignment vertical="center"/>
    </xf>
    <xf numFmtId="0" fontId="8" fillId="0" borderId="42" xfId="1" applyFont="1" applyFill="1" applyBorder="1" applyAlignment="1">
      <alignment horizontal="center" vertical="center"/>
    </xf>
    <xf numFmtId="0" fontId="8" fillId="0" borderId="43" xfId="1" applyFont="1" applyFill="1" applyBorder="1">
      <alignment vertical="center"/>
    </xf>
    <xf numFmtId="0" fontId="16" fillId="0" borderId="99" xfId="1" applyFont="1" applyFill="1" applyBorder="1">
      <alignment vertical="center"/>
    </xf>
    <xf numFmtId="0" fontId="17" fillId="0" borderId="105" xfId="1" applyFont="1" applyFill="1" applyBorder="1" applyAlignment="1">
      <alignment horizontal="center" vertical="center"/>
    </xf>
    <xf numFmtId="0" fontId="17" fillId="0" borderId="108" xfId="1" applyFont="1" applyFill="1" applyBorder="1" applyAlignment="1">
      <alignment horizontal="center" vertical="center"/>
    </xf>
    <xf numFmtId="0" fontId="17" fillId="0" borderId="102" xfId="1" applyFont="1" applyFill="1" applyBorder="1" applyAlignment="1">
      <alignment horizontal="center" vertical="center"/>
    </xf>
    <xf numFmtId="0" fontId="17" fillId="0" borderId="104" xfId="1" applyFont="1" applyFill="1" applyBorder="1" applyAlignment="1">
      <alignment horizontal="center" vertical="center"/>
    </xf>
    <xf numFmtId="0" fontId="17" fillId="0" borderId="103" xfId="1" applyFont="1" applyFill="1" applyBorder="1" applyAlignment="1">
      <alignment horizontal="center" vertical="center"/>
    </xf>
    <xf numFmtId="0" fontId="8" fillId="0" borderId="109" xfId="1" applyFont="1" applyFill="1" applyBorder="1">
      <alignment vertical="center"/>
    </xf>
    <xf numFmtId="0" fontId="8" fillId="0" borderId="110" xfId="1" applyFont="1" applyFill="1" applyBorder="1">
      <alignment vertical="center"/>
    </xf>
    <xf numFmtId="0" fontId="8" fillId="0" borderId="111" xfId="1" applyFont="1" applyFill="1" applyBorder="1">
      <alignment vertical="center"/>
    </xf>
    <xf numFmtId="0" fontId="8" fillId="0" borderId="110" xfId="1" applyFont="1" applyFill="1" applyBorder="1" applyAlignment="1">
      <alignment horizontal="center" vertical="center"/>
    </xf>
    <xf numFmtId="0" fontId="8" fillId="0" borderId="112" xfId="1" applyFont="1" applyFill="1" applyBorder="1">
      <alignment vertical="center"/>
    </xf>
    <xf numFmtId="0" fontId="17" fillId="0" borderId="40" xfId="1" applyFont="1" applyFill="1" applyBorder="1">
      <alignment vertical="center"/>
    </xf>
    <xf numFmtId="176" fontId="17" fillId="0" borderId="106" xfId="1" applyNumberFormat="1" applyFont="1" applyFill="1" applyBorder="1">
      <alignment vertical="center"/>
    </xf>
    <xf numFmtId="176" fontId="17" fillId="0" borderId="113" xfId="1" applyNumberFormat="1" applyFont="1" applyFill="1" applyBorder="1">
      <alignment vertical="center"/>
    </xf>
    <xf numFmtId="176" fontId="17" fillId="0" borderId="16" xfId="1" applyNumberFormat="1" applyFont="1" applyFill="1" applyBorder="1">
      <alignment vertical="center"/>
    </xf>
    <xf numFmtId="176" fontId="17" fillId="0" borderId="114" xfId="1" applyNumberFormat="1" applyFont="1" applyFill="1" applyBorder="1">
      <alignment vertical="center"/>
    </xf>
    <xf numFmtId="0" fontId="16" fillId="0" borderId="48" xfId="1" applyFont="1" applyFill="1" applyBorder="1">
      <alignment vertical="center"/>
    </xf>
    <xf numFmtId="0" fontId="16" fillId="0" borderId="114" xfId="1" applyFont="1" applyFill="1" applyBorder="1">
      <alignment vertical="center"/>
    </xf>
    <xf numFmtId="176" fontId="16" fillId="0" borderId="106" xfId="1" applyNumberFormat="1" applyFont="1" applyFill="1" applyBorder="1">
      <alignment vertical="center"/>
    </xf>
    <xf numFmtId="176" fontId="16" fillId="0" borderId="114" xfId="1" applyNumberFormat="1" applyFont="1" applyFill="1" applyBorder="1">
      <alignment vertical="center"/>
    </xf>
    <xf numFmtId="0" fontId="17" fillId="0" borderId="9" xfId="1" applyFont="1" applyFill="1" applyBorder="1">
      <alignment vertical="center"/>
    </xf>
    <xf numFmtId="176" fontId="17" fillId="0" borderId="97" xfId="1" applyNumberFormat="1" applyFont="1" applyFill="1" applyBorder="1">
      <alignment vertical="center"/>
    </xf>
    <xf numFmtId="176" fontId="17" fillId="0" borderId="115" xfId="1" applyNumberFormat="1" applyFont="1" applyFill="1" applyBorder="1">
      <alignment vertical="center"/>
    </xf>
    <xf numFmtId="176" fontId="17" fillId="0" borderId="29" xfId="1" applyNumberFormat="1" applyFont="1" applyFill="1" applyBorder="1">
      <alignment vertical="center"/>
    </xf>
    <xf numFmtId="176" fontId="17" fillId="0" borderId="116" xfId="1" applyNumberFormat="1" applyFont="1" applyFill="1" applyBorder="1">
      <alignment vertical="center"/>
    </xf>
    <xf numFmtId="0" fontId="16" fillId="0" borderId="84" xfId="1" applyFont="1" applyFill="1" applyBorder="1">
      <alignment vertical="center"/>
    </xf>
    <xf numFmtId="0" fontId="16" fillId="0" borderId="116" xfId="1" applyFont="1" applyFill="1" applyBorder="1">
      <alignment vertical="center"/>
    </xf>
    <xf numFmtId="176" fontId="16" fillId="0" borderId="97" xfId="1" applyNumberFormat="1" applyFont="1" applyFill="1" applyBorder="1">
      <alignment vertical="center"/>
    </xf>
    <xf numFmtId="176" fontId="16" fillId="0" borderId="116" xfId="1" applyNumberFormat="1" applyFont="1" applyFill="1" applyBorder="1">
      <alignment vertical="center"/>
    </xf>
    <xf numFmtId="0" fontId="8" fillId="0" borderId="27" xfId="1" applyFont="1" applyFill="1" applyBorder="1">
      <alignment vertical="center"/>
    </xf>
    <xf numFmtId="0" fontId="8" fillId="0" borderId="28" xfId="1" applyFont="1" applyFill="1" applyBorder="1">
      <alignment vertical="center"/>
    </xf>
    <xf numFmtId="0" fontId="8" fillId="0" borderId="115" xfId="1" applyFont="1" applyFill="1" applyBorder="1">
      <alignment vertical="center"/>
    </xf>
    <xf numFmtId="0" fontId="17" fillId="0" borderId="26" xfId="1" applyFont="1" applyFill="1" applyBorder="1">
      <alignment vertical="center"/>
    </xf>
    <xf numFmtId="176" fontId="17" fillId="0" borderId="107" xfId="1" applyNumberFormat="1" applyFont="1" applyFill="1" applyBorder="1">
      <alignment vertical="center"/>
    </xf>
    <xf numFmtId="176" fontId="17" fillId="0" borderId="117" xfId="1" applyNumberFormat="1" applyFont="1" applyFill="1" applyBorder="1">
      <alignment vertical="center"/>
    </xf>
    <xf numFmtId="176" fontId="17" fillId="0" borderId="33" xfId="1" applyNumberFormat="1" applyFont="1" applyFill="1" applyBorder="1">
      <alignment vertical="center"/>
    </xf>
    <xf numFmtId="0" fontId="16" fillId="0" borderId="34" xfId="1" applyFont="1" applyFill="1" applyBorder="1">
      <alignment vertical="center"/>
    </xf>
    <xf numFmtId="176" fontId="17" fillId="0" borderId="105" xfId="1" applyNumberFormat="1" applyFont="1" applyFill="1" applyBorder="1">
      <alignment vertical="center"/>
    </xf>
    <xf numFmtId="176" fontId="17" fillId="0" borderId="108" xfId="1" applyNumberFormat="1" applyFont="1" applyFill="1" applyBorder="1">
      <alignment vertical="center"/>
    </xf>
    <xf numFmtId="176" fontId="17" fillId="0" borderId="102" xfId="1" applyNumberFormat="1" applyFont="1" applyFill="1" applyBorder="1">
      <alignment vertical="center"/>
    </xf>
    <xf numFmtId="176" fontId="17" fillId="0" borderId="104" xfId="1" applyNumberFormat="1" applyFont="1" applyFill="1" applyBorder="1">
      <alignment vertical="center"/>
    </xf>
    <xf numFmtId="0" fontId="16" fillId="0" borderId="103" xfId="1" applyFont="1" applyFill="1" applyBorder="1">
      <alignment vertical="center"/>
    </xf>
    <xf numFmtId="176" fontId="17" fillId="0" borderId="103" xfId="1" applyNumberFormat="1" applyFont="1" applyFill="1" applyBorder="1">
      <alignment vertical="center"/>
    </xf>
    <xf numFmtId="0" fontId="16" fillId="0" borderId="104" xfId="1" applyFont="1" applyFill="1" applyBorder="1">
      <alignment vertical="center"/>
    </xf>
    <xf numFmtId="176" fontId="16" fillId="0" borderId="105" xfId="1" applyNumberFormat="1" applyFont="1" applyFill="1" applyBorder="1">
      <alignment vertical="center"/>
    </xf>
    <xf numFmtId="176" fontId="16" fillId="0" borderId="104" xfId="1" applyNumberFormat="1" applyFont="1" applyFill="1" applyBorder="1">
      <alignment vertical="center"/>
    </xf>
    <xf numFmtId="20" fontId="8" fillId="0" borderId="118" xfId="1" applyNumberFormat="1" applyFont="1" applyFill="1" applyBorder="1">
      <alignment vertical="center"/>
    </xf>
    <xf numFmtId="20" fontId="8" fillId="0" borderId="110" xfId="1" applyNumberFormat="1" applyFont="1" applyFill="1" applyBorder="1">
      <alignment vertical="center"/>
    </xf>
    <xf numFmtId="20" fontId="8" fillId="0" borderId="108" xfId="1" applyNumberFormat="1" applyFont="1" applyFill="1" applyBorder="1">
      <alignment vertical="center"/>
    </xf>
    <xf numFmtId="0" fontId="8" fillId="0" borderId="119" xfId="1" applyFont="1" applyFill="1" applyBorder="1">
      <alignment vertical="center"/>
    </xf>
    <xf numFmtId="20" fontId="8" fillId="0" borderId="119" xfId="1" applyNumberFormat="1" applyFont="1" applyFill="1" applyBorder="1">
      <alignment vertical="center"/>
    </xf>
    <xf numFmtId="0" fontId="8" fillId="0" borderId="105" xfId="1" applyFont="1" applyFill="1" applyBorder="1">
      <alignment vertical="center"/>
    </xf>
    <xf numFmtId="177" fontId="18" fillId="0" borderId="112" xfId="1" applyNumberFormat="1" applyFont="1" applyFill="1" applyBorder="1">
      <alignment vertical="center"/>
    </xf>
    <xf numFmtId="20" fontId="8" fillId="0" borderId="117" xfId="1" applyNumberFormat="1" applyFont="1" applyFill="1" applyBorder="1">
      <alignment vertical="center"/>
    </xf>
    <xf numFmtId="20" fontId="8" fillId="0" borderId="0" xfId="1" applyNumberFormat="1" applyFont="1" applyFill="1">
      <alignment vertical="center"/>
    </xf>
    <xf numFmtId="177" fontId="18" fillId="0" borderId="101" xfId="1" applyNumberFormat="1" applyFont="1" applyFill="1" applyBorder="1">
      <alignment vertical="center"/>
    </xf>
    <xf numFmtId="20" fontId="8" fillId="0" borderId="111" xfId="1" applyNumberFormat="1" applyFont="1" applyFill="1" applyBorder="1">
      <alignment vertical="center"/>
    </xf>
    <xf numFmtId="177" fontId="18" fillId="0" borderId="28" xfId="1" applyNumberFormat="1" applyFont="1" applyFill="1" applyBorder="1">
      <alignment vertical="center"/>
    </xf>
    <xf numFmtId="20" fontId="8" fillId="0" borderId="105" xfId="1" applyNumberFormat="1" applyFont="1" applyFill="1" applyBorder="1">
      <alignment vertical="center"/>
    </xf>
    <xf numFmtId="20" fontId="8" fillId="0" borderId="4" xfId="1" applyNumberFormat="1" applyFont="1" applyFill="1" applyBorder="1">
      <alignment vertical="center"/>
    </xf>
    <xf numFmtId="177" fontId="18" fillId="0" borderId="5" xfId="1" applyNumberFormat="1" applyFont="1" applyFill="1" applyBorder="1">
      <alignment vertical="center"/>
    </xf>
    <xf numFmtId="20" fontId="8" fillId="0" borderId="93" xfId="1" applyNumberFormat="1" applyFont="1" applyFill="1" applyBorder="1">
      <alignment vertical="center"/>
    </xf>
    <xf numFmtId="20" fontId="8" fillId="0" borderId="94" xfId="1" applyNumberFormat="1" applyFont="1" applyFill="1" applyBorder="1">
      <alignment vertical="center"/>
    </xf>
    <xf numFmtId="20" fontId="8" fillId="0" borderId="113" xfId="1" applyNumberFormat="1" applyFont="1" applyFill="1" applyBorder="1">
      <alignment vertical="center"/>
    </xf>
    <xf numFmtId="0" fontId="8" fillId="0" borderId="42" xfId="1" applyFont="1" applyFill="1" applyBorder="1">
      <alignment vertical="center"/>
    </xf>
    <xf numFmtId="0" fontId="8" fillId="0" borderId="100" xfId="1" applyFont="1" applyFill="1" applyBorder="1">
      <alignment vertical="center"/>
    </xf>
    <xf numFmtId="20" fontId="8" fillId="0" borderId="42" xfId="1" applyNumberFormat="1" applyFont="1" applyFill="1" applyBorder="1">
      <alignment vertical="center"/>
    </xf>
    <xf numFmtId="177" fontId="18" fillId="0" borderId="11" xfId="1" applyNumberFormat="1" applyFont="1" applyFill="1" applyBorder="1">
      <alignment vertical="center"/>
    </xf>
    <xf numFmtId="177" fontId="18" fillId="0" borderId="88" xfId="1" applyNumberFormat="1" applyFont="1" applyFill="1" applyBorder="1">
      <alignment vertical="center"/>
    </xf>
    <xf numFmtId="0" fontId="14" fillId="0" borderId="0" xfId="1" applyFont="1" applyFill="1" applyAlignment="1">
      <alignment horizontal="left" vertical="center"/>
    </xf>
    <xf numFmtId="0" fontId="8" fillId="0" borderId="38" xfId="1" applyFont="1" applyFill="1" applyBorder="1" applyAlignment="1">
      <alignment horizontal="center" vertical="center"/>
    </xf>
    <xf numFmtId="0" fontId="14" fillId="0" borderId="0" xfId="1" applyFont="1" applyFill="1" applyAlignment="1"/>
    <xf numFmtId="14" fontId="21" fillId="0" borderId="0" xfId="1" applyNumberFormat="1" applyFont="1" applyFill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20" fontId="8" fillId="0" borderId="118" xfId="1" applyNumberFormat="1" applyFont="1" applyFill="1" applyBorder="1" applyAlignment="1">
      <alignment horizontal="right" vertical="center"/>
    </xf>
    <xf numFmtId="20" fontId="8" fillId="0" borderId="110" xfId="1" applyNumberFormat="1" applyFont="1" applyFill="1" applyBorder="1" applyAlignment="1">
      <alignment horizontal="right" vertical="center"/>
    </xf>
    <xf numFmtId="20" fontId="8" fillId="0" borderId="108" xfId="1" applyNumberFormat="1" applyFont="1" applyFill="1" applyBorder="1" applyAlignment="1">
      <alignment horizontal="center" vertical="center"/>
    </xf>
    <xf numFmtId="20" fontId="8" fillId="0" borderId="119" xfId="1" applyNumberFormat="1" applyFont="1" applyFill="1" applyBorder="1" applyAlignment="1">
      <alignment horizontal="center" vertical="center"/>
    </xf>
    <xf numFmtId="20" fontId="8" fillId="0" borderId="105" xfId="1" applyNumberFormat="1" applyFont="1" applyFill="1" applyBorder="1" applyAlignment="1">
      <alignment horizontal="center" vertical="center"/>
    </xf>
    <xf numFmtId="0" fontId="2" fillId="0" borderId="0" xfId="3" applyFont="1" applyFill="1">
      <alignment vertical="center"/>
    </xf>
    <xf numFmtId="0" fontId="1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2" fillId="0" borderId="0" xfId="4" applyFont="1" applyFill="1">
      <alignment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20" fontId="8" fillId="0" borderId="108" xfId="1" applyNumberFormat="1" applyFont="1" applyFill="1" applyBorder="1" applyAlignment="1">
      <alignment horizontal="center" vertical="center"/>
    </xf>
    <xf numFmtId="20" fontId="8" fillId="0" borderId="119" xfId="1" applyNumberFormat="1" applyFont="1" applyFill="1" applyBorder="1" applyAlignment="1">
      <alignment horizontal="center" vertical="center"/>
    </xf>
    <xf numFmtId="20" fontId="8" fillId="0" borderId="105" xfId="1" applyNumberFormat="1" applyFont="1" applyFill="1" applyBorder="1" applyAlignment="1">
      <alignment horizontal="center" vertical="center"/>
    </xf>
    <xf numFmtId="0" fontId="2" fillId="0" borderId="0" xfId="3" applyFont="1" applyFill="1">
      <alignment vertical="center"/>
    </xf>
    <xf numFmtId="20" fontId="8" fillId="0" borderId="118" xfId="1" applyNumberFormat="1" applyFont="1" applyFill="1" applyBorder="1" applyAlignment="1">
      <alignment horizontal="right" vertical="center"/>
    </xf>
    <xf numFmtId="20" fontId="8" fillId="0" borderId="110" xfId="1" applyNumberFormat="1" applyFont="1" applyFill="1" applyBorder="1" applyAlignment="1">
      <alignment horizontal="right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 shrinkToFit="1"/>
    </xf>
    <xf numFmtId="55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shrinkToFit="1"/>
    </xf>
    <xf numFmtId="0" fontId="10" fillId="0" borderId="1" xfId="3" applyFont="1" applyFill="1" applyBorder="1" applyAlignment="1">
      <alignment horizontal="left" vertical="center" shrinkToFit="1"/>
    </xf>
    <xf numFmtId="0" fontId="12" fillId="0" borderId="33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 wrapText="1"/>
    </xf>
    <xf numFmtId="0" fontId="2" fillId="0" borderId="33" xfId="3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 shrinkToFit="1"/>
    </xf>
    <xf numFmtId="0" fontId="11" fillId="0" borderId="4" xfId="1" applyFont="1" applyFill="1" applyBorder="1" applyAlignment="1">
      <alignment horizontal="center" vertical="center" wrapText="1" shrinkToFit="1"/>
    </xf>
    <xf numFmtId="0" fontId="11" fillId="0" borderId="5" xfId="1" applyFont="1" applyFill="1" applyBorder="1" applyAlignment="1">
      <alignment horizontal="center" vertical="center" wrapText="1" shrinkToFit="1"/>
    </xf>
    <xf numFmtId="0" fontId="11" fillId="0" borderId="10" xfId="1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horizontal="center" vertical="center" wrapText="1" shrinkToFit="1"/>
    </xf>
    <xf numFmtId="0" fontId="11" fillId="0" borderId="11" xfId="1" applyFont="1" applyFill="1" applyBorder="1" applyAlignment="1">
      <alignment horizontal="center" vertical="center" wrapText="1" shrinkToFit="1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13" fillId="0" borderId="56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41" xfId="1" applyFont="1" applyFill="1" applyBorder="1" applyAlignment="1">
      <alignment horizontal="center" vertical="center" wrapText="1"/>
    </xf>
    <xf numFmtId="0" fontId="13" fillId="0" borderId="42" xfId="1" applyFont="1" applyFill="1" applyBorder="1" applyAlignment="1">
      <alignment horizontal="center" vertical="center" wrapText="1"/>
    </xf>
    <xf numFmtId="0" fontId="13" fillId="0" borderId="43" xfId="1" applyFont="1" applyFill="1" applyBorder="1" applyAlignment="1">
      <alignment horizontal="center" vertical="center" wrapText="1"/>
    </xf>
    <xf numFmtId="0" fontId="13" fillId="0" borderId="29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48" xfId="1" applyFont="1" applyFill="1" applyBorder="1" applyAlignment="1">
      <alignment horizontal="center" vertical="center"/>
    </xf>
    <xf numFmtId="0" fontId="12" fillId="0" borderId="56" xfId="1" applyFont="1" applyFill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 wrapText="1"/>
    </xf>
    <xf numFmtId="0" fontId="13" fillId="0" borderId="48" xfId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/>
    </xf>
    <xf numFmtId="0" fontId="8" fillId="0" borderId="54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51" xfId="1" applyFont="1" applyFill="1" applyBorder="1" applyAlignment="1">
      <alignment horizontal="center" vertical="center"/>
    </xf>
    <xf numFmtId="0" fontId="13" fillId="0" borderId="60" xfId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 shrinkToFit="1"/>
    </xf>
    <xf numFmtId="0" fontId="2" fillId="0" borderId="53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3" fillId="0" borderId="16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shrinkToFit="1"/>
    </xf>
    <xf numFmtId="0" fontId="2" fillId="0" borderId="54" xfId="1" applyFont="1" applyFill="1" applyBorder="1" applyAlignment="1">
      <alignment horizontal="center" vertical="center" shrinkToFit="1"/>
    </xf>
    <xf numFmtId="0" fontId="13" fillId="0" borderId="84" xfId="1" applyFont="1" applyFill="1" applyBorder="1" applyAlignment="1">
      <alignment horizontal="center" vertical="center"/>
    </xf>
    <xf numFmtId="0" fontId="2" fillId="0" borderId="100" xfId="1" applyFont="1" applyFill="1" applyBorder="1" applyAlignment="1">
      <alignment horizontal="center" vertical="center"/>
    </xf>
    <xf numFmtId="0" fontId="2" fillId="0" borderId="101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horizontal="center" vertical="center"/>
    </xf>
    <xf numFmtId="0" fontId="2" fillId="0" borderId="103" xfId="1" applyFont="1" applyFill="1" applyBorder="1" applyAlignment="1">
      <alignment horizontal="center" vertical="center"/>
    </xf>
    <xf numFmtId="0" fontId="2" fillId="0" borderId="104" xfId="1" applyFont="1" applyFill="1" applyBorder="1" applyAlignment="1">
      <alignment horizontal="center" vertical="center"/>
    </xf>
    <xf numFmtId="0" fontId="2" fillId="0" borderId="105" xfId="1" applyFont="1" applyFill="1" applyBorder="1" applyAlignment="1">
      <alignment horizontal="center" vertical="center"/>
    </xf>
    <xf numFmtId="20" fontId="8" fillId="0" borderId="108" xfId="1" applyNumberFormat="1" applyFont="1" applyFill="1" applyBorder="1" applyAlignment="1">
      <alignment horizontal="center" vertical="center"/>
    </xf>
    <xf numFmtId="20" fontId="8" fillId="0" borderId="119" xfId="1" applyNumberFormat="1" applyFont="1" applyFill="1" applyBorder="1" applyAlignment="1">
      <alignment horizontal="center" vertical="center"/>
    </xf>
    <xf numFmtId="20" fontId="8" fillId="0" borderId="105" xfId="1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 shrinkToFit="1"/>
    </xf>
    <xf numFmtId="0" fontId="2" fillId="0" borderId="0" xfId="3" applyFont="1" applyFill="1" applyAlignment="1">
      <alignment vertical="center" shrinkToFit="1"/>
    </xf>
    <xf numFmtId="0" fontId="14" fillId="0" borderId="4" xfId="1" applyFont="1" applyFill="1" applyBorder="1">
      <alignment vertical="center"/>
    </xf>
    <xf numFmtId="0" fontId="2" fillId="0" borderId="4" xfId="3" applyFont="1" applyFill="1" applyBorder="1">
      <alignment vertical="center"/>
    </xf>
    <xf numFmtId="0" fontId="2" fillId="0" borderId="0" xfId="3" applyFont="1" applyFill="1">
      <alignment vertical="center"/>
    </xf>
    <xf numFmtId="55" fontId="14" fillId="0" borderId="1" xfId="1" applyNumberFormat="1" applyFont="1" applyFill="1" applyBorder="1" applyAlignment="1">
      <alignment horizontal="center" vertical="center"/>
    </xf>
    <xf numFmtId="20" fontId="8" fillId="0" borderId="108" xfId="1" applyNumberFormat="1" applyFont="1" applyFill="1" applyBorder="1" applyAlignment="1">
      <alignment horizontal="right" vertical="center"/>
    </xf>
    <xf numFmtId="20" fontId="8" fillId="0" borderId="119" xfId="1" applyNumberFormat="1" applyFont="1" applyFill="1" applyBorder="1" applyAlignment="1">
      <alignment horizontal="right" vertical="center"/>
    </xf>
    <xf numFmtId="20" fontId="8" fillId="0" borderId="118" xfId="1" applyNumberFormat="1" applyFont="1" applyFill="1" applyBorder="1" applyAlignment="1">
      <alignment horizontal="right" vertical="center"/>
    </xf>
    <xf numFmtId="20" fontId="8" fillId="0" borderId="110" xfId="1" applyNumberFormat="1" applyFont="1" applyFill="1" applyBorder="1" applyAlignment="1">
      <alignment horizontal="right" vertical="center"/>
    </xf>
    <xf numFmtId="0" fontId="2" fillId="0" borderId="33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2 2" xfId="2"/>
    <cellStyle name="標準 4" xfId="3"/>
    <cellStyle name="標準 4 10" xfId="4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F9F6EAB5-46AC-42C6-8AE4-C176119E03C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CF58E005-D6F3-4438-8EA3-D5E22C2AFF9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71E1C219-4C83-46C5-9D14-6CE6948EB67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FA6985CC-1381-43E2-8483-45D8AFB47A4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ED6C3EC9-F0A0-455F-9E14-90B0A7B2326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2BBFDEB9-8B09-4E8E-AB3C-46BE8D7D79C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A14125D9-B011-436F-83FF-D1698A87ED7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D04FB4E8-A166-4063-80B3-515202ADD89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DC88D31B-A788-4941-9A9D-815EEB29972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F05680EA-FF95-4EA8-A4C4-2A7B68071C1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E97CF903-5E76-43DD-9F50-04553E71A5E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9743C7A9-56DA-4FCF-B829-1223A4E0234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F7A01BF7-9357-4E02-BDF7-093C9CCD485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B33F0C7E-E362-4399-AD65-01CE5E4BE57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E0B41568-C41A-4BE0-95C6-EF7F0D9FF1D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D0026263-D521-4DDC-A59C-4A107A18CDA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7398ABD3-3775-4587-B755-F6157912571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BBA21763-0C04-4D79-AE08-22D4A6892AC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A49D693F-D694-4DF0-A7E6-D4F6BD25EC3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D2566D62-58E7-49EC-A0C1-AB5DBF5BCA7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18BFE5D6-2519-4D19-BE74-6A0379FC1FD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DCE723DC-FE47-49A2-B702-3EB2BDF77F4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D80F136C-EA61-47AB-95BB-8D4F1089D02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476D5CA6-FDCD-43AF-8212-60A328A3B1B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B2DB52FE-2B5A-4134-9ADB-D75DD93055E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716B0CB0-F083-48F8-BA88-C7B545E2501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A134F71D-8C5A-4F24-B0BE-6B48DFBAD4C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F14275D6-D8DE-4264-BA08-E8BE3EB4CC8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B27C0676-AE97-4F18-ADEA-2E11703FE5D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76B8E384-5A39-409D-8D60-13BBADAF180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458BDDF7-A7A2-443B-8774-3E6FF80EBA1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51AED711-60F8-4D0E-9272-23A697141C1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70AA9D7C-56C7-4268-8331-DF0637E56C7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E11B322A-BEC1-4670-89B3-9BE7BD0DB59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F8EDEA9B-068E-43D5-B0FF-31F251D086E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85E2FD28-6CB6-4063-B793-0B85234BF90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F70F21A8-2CA5-479E-816C-A3C809A1836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D2D7DEEA-7718-4012-8F77-956A8AAD63B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89360366-D1FE-4E22-8C93-23B4951FE58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6CBED92F-5C24-40FD-BC14-0F6F2A8FBF3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xmlns="" id="{02336E1A-CB02-4DCF-96ED-5F5927A0260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xmlns="" id="{583EA733-3262-4EEE-9CF6-F7B5FB1B407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xmlns="" id="{93FA239E-BA94-47BF-94D0-AC9B012E6E9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3A41F77C-0712-42E3-A6A1-F76B2BA09F2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A255B7B-0BEB-44DD-B9F4-05A7C1FD7E1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xmlns="" id="{9906728A-1FFD-42CD-A574-916CB30338F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D0CDC08-278E-443C-958A-BD5A25879B2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722E9BFB-0388-4052-8B80-98553D3AE7E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648B7AA0-51A8-46C9-B377-001D302701E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xmlns="" id="{DFA0AAD0-C7DF-47CE-AAF6-98B151A7FAD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322123EF-2BB4-4374-8F38-E47E1D39CEF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xmlns="" id="{5B1290A8-5DEB-409E-8B85-B4C6D540C27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xmlns="" id="{1C10ACD2-B023-4EB8-B1D5-E260BA528E0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1BC6577-A9E3-4570-B518-98E3A4C22EE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xmlns="" id="{C069F3FC-21B2-4BA6-9AD9-78602A7B023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xmlns="" id="{0CB95C09-78F7-4E3C-A866-71B0A3FE25E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xmlns="" id="{62D9AB6D-884C-47AE-ADF1-9D963825889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xmlns="" id="{04551D79-CDEB-4B9E-AB91-EFE2274AAE4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xmlns="" id="{C5FB0AAF-62BF-469A-8DCF-9A6173A3C9B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B56485A9-6DD5-4C4A-846E-8ADFBF9F187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xmlns="" id="{55ED9A9C-6E55-440F-AA9F-1391A1C9937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xmlns="" id="{3A03B388-8693-4E51-AF29-C3711BCA376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xmlns="" id="{54FF67FF-6924-4219-909D-7903D03491E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xmlns="" id="{D2830791-8F05-4436-97DD-E2FDAFE99CD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xmlns="" id="{715831B1-8F91-46C4-9E22-CF256826ACA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xmlns="" id="{3B179D85-6208-4D6B-A2C7-8AD6D3E84A2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4EA0D3A0-D789-46B1-80B4-A9255F22BCD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xmlns="" id="{79D2C9B3-66AC-4268-9DF5-EC5983E82CB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xmlns="" id="{99B567CF-B1CB-4AC5-A80B-0D05D0746C5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D6A73F53-1872-4C18-96AA-6E15F886B03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xmlns="" id="{D5382624-54CF-4B86-A25C-5DD6799E1C3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xmlns="" id="{10752630-05AB-4658-B7D1-5A307AC790F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xmlns="" id="{7B477BE9-5010-4032-AD06-B1EEE5B2FB0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92E9B3B1-680C-4794-AD94-B19D5DD4A6B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xmlns="" id="{60534164-8170-4D0B-8CC5-40AD8F0D1AB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xmlns="" id="{24C80873-BA1F-4F1E-A833-1810A557168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xmlns="" id="{B8EF8715-E7C7-4DFD-A00E-FF6E2B97427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76FCB27D-2AB1-41B3-B5F9-3FB71953F3E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xmlns="" id="{B74C12BC-7067-4F1F-ABB0-EB450888FA7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xmlns="" id="{E690D0EC-2EA2-4D38-8F89-6D03466B1B1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xmlns="" id="{51FC0848-F6EE-4228-BF1F-395E69E97DE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xmlns="" id="{C110E710-2A93-4B79-80CB-1CC1CF79F96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xmlns="" id="{BAEC6D94-C566-4758-9EAC-05E1993CFFC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2F8113FC-0EBE-4917-AEA8-32EEA6CE7FF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xmlns="" id="{533C001A-44F6-4247-8D28-8FB64EEE53E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xmlns="" id="{70E11109-0B76-4182-9A24-4F6EF677444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xmlns="" id="{8D569196-12F2-4B47-9D70-15F99D6DDEE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xmlns="" id="{91BCDF00-30B2-453A-8A5A-B2147D05BE7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xmlns="" id="{BF7DA7E9-9307-49D1-8277-DACFC20473E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xmlns="" id="{43A62465-EA48-4B8D-91AA-CC9BBAB3FEB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xmlns="" id="{9ADDB0EB-446C-4451-9DE0-6AA8D88282D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xmlns="" id="{63101A6A-0DEC-4EFA-AFE8-FB9843FD325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xmlns="" id="{5B4162A9-948D-4085-B264-641102CDD28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xmlns="" id="{9AC229C4-5C7F-4363-BD46-E985B1A8F60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xmlns="" id="{39B23514-2B31-45E5-A479-1ECD09405EE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xmlns="" id="{C01793D5-BFD5-421B-A400-FB9D02C2B89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xmlns="" id="{2C44360A-32D2-40CC-BE1E-13D4BD4A27D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xmlns="" id="{A3E60A40-E5F0-4347-80D9-E72E1D8B155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xmlns="" id="{115457A9-3008-4DCD-92F2-67CA1594D5D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xmlns="" id="{CD77AECF-3F1B-4E89-9B47-226E5F3024F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xmlns="" id="{578435AB-E17A-4FB2-B1B8-D0A35C37D06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xmlns="" id="{C544B306-D92C-4132-86C7-2D1F1573E26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xmlns="" id="{DD435AE5-801D-4653-A925-878E29C19D4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xmlns="" id="{1940C1C4-E16A-4DE5-A620-3FF8D8D04EC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42631B49-05CB-467F-92F1-1F52D16187A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xmlns="" id="{77D0C391-0E15-413F-B1A2-481DAD382B3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xmlns="" id="{D6A32018-3AAE-42F9-B62C-6CAD3BB9C3A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xmlns="" id="{F7A1D0F7-3986-44DC-9F1E-A88321095FF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xmlns="" id="{D66A6565-86F8-4B61-9045-48767E03EF9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xmlns="" id="{313C8EE5-9C72-42AC-9878-F15FCCE76F3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xmlns="" id="{BEC8353E-FDC9-4F04-B794-E34C5B87914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xmlns="" id="{4B34E800-9055-43D8-8083-BA621FADF84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xmlns="" id="{320A85D8-E7AF-46C3-86FC-11BACBE2095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xmlns="" id="{D7C43E07-1BC4-4694-98AB-B8C7AC0B1B5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xmlns="" id="{139DD870-0B66-415C-9832-24E8B4CFCCF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xmlns="" id="{556A71D8-2D17-46FF-A93D-43D4CEF8B50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xmlns="" id="{DBC370BC-B9D3-412C-A47B-B116D912BA2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xmlns="" id="{AB493281-CBF5-41D0-9972-9209C3228F7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A7030589-1A9E-463E-8D70-E11C65D645F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xmlns="" id="{7F4DC9E1-0E18-4874-90A9-168FD0DADDE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71ABB107-9AA5-40F0-A9A9-4DD7FF8636C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1EA34735-BB65-413A-B3D4-30B476E1F98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xmlns="" id="{A7EFBA9B-5D67-4772-8772-412948A3B95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xmlns="" id="{7AADA8E7-EF2F-42AB-A595-A45406A825E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xmlns="" id="{37836D8D-D356-4608-9508-D673279DCBF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xmlns="" id="{A42D508F-AC4C-4A73-BBC0-58D6761731F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xmlns="" id="{06A8133F-B0A8-4A15-B225-FF4716B2210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xmlns="" id="{1CE3727C-4BDD-4697-A436-F77254F840C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0269FA2B-C883-4696-ABD5-52321BB5914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xmlns="" id="{6D87CBC1-2A1A-4FAF-9171-377DD9163B7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1214934A-AF51-488E-AF5C-AD5F1ED22E3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xmlns="" id="{23035362-C57B-493C-B5B7-62A9F32AF1C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xmlns="" id="{002A7A62-49AC-4532-9C28-DAE36552976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xmlns="" id="{7AAFC382-8B2B-4A9B-8CE3-E1D8DC052A9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xmlns="" id="{9797DE17-6EB3-4646-A936-71E03E453FC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xmlns="" id="{45292264-D4F5-4FA1-9440-F1CBDBA7206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xmlns="" id="{67C3CDC2-FD7B-47E1-8CD9-1A666483607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xmlns="" id="{301020DF-EDF7-4EFE-A996-10023DFD0B8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xmlns="" id="{7AAF3BDA-C4D9-4604-809A-729CEC3CF41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xmlns="" id="{84235073-4717-4B3B-84A6-72FB7DA2A25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4DB74875-B24C-41BB-BF85-0E3BF7D4578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xmlns="" id="{A83DA161-62BE-4F55-A155-CC447844EB6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xmlns="" id="{33875FFD-DE91-4F5B-8FBD-BA466631975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xmlns="" id="{662AE5B3-CFF0-4826-97CF-5C683FF9982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xmlns="" id="{0DA7541C-A05C-4427-81A9-15B3C0BE970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xmlns="" id="{B296298F-8622-44AE-8EA1-01655A1F197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xmlns="" id="{03C4C5CA-353E-49A9-A136-413C7AC5864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 b="1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xmlns="" id="{F7F863ED-7E06-4D2D-89E7-C763107076F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xmlns="" id="{C2F1BC00-3A72-4055-AD81-62E52202B1C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xmlns="" id="{5D0610F3-50AE-4B41-8970-5CA53ACA8DA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xmlns="" id="{4B295D6C-FC2C-4BC8-A5C3-8298ED6B452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xmlns="" id="{B5A4ED71-40F7-42EB-84C9-7A715C4F6A3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xmlns="" id="{8571E103-34B5-4125-8CEE-2DEDE6A25A1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xmlns="" id="{6C9DE0E3-B204-4483-AAE4-8A52E653DD2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xmlns="" id="{03CDEF97-C027-4FDA-890F-41B205ADDB2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xmlns="" id="{B469E9DA-F254-40CD-9E2A-7D231E1E261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xmlns="" id="{8347005C-1E29-40BA-AFC5-1084D98ABAB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xmlns="" id="{750EBB41-2191-49C4-B7BA-CDA62966F2A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xmlns="" id="{FCBEB3AA-821B-4628-B468-DA859858025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xmlns="" id="{D59EF165-07F1-4E6E-92D8-F3A04B2A3B9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xmlns="" id="{13A4A9A2-2C9B-4D76-BA36-EE5F9642029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xmlns="" id="{88434D9F-B1CA-48ED-AC2D-900611612DC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xmlns="" id="{D1884688-1D6D-46DB-85CA-E9CFBA76028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xmlns="" id="{1C258437-A123-4ED5-BA3C-109632FA113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xmlns="" id="{EFB5AB4E-D7D9-497F-8734-81BCACCAE09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xmlns="" id="{276E301B-636C-488F-B254-F102EB7F939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xmlns="" id="{034FB3FF-CDB6-4094-B6E9-5EFAE849ABF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xmlns="" id="{5BDFAA7A-6DF8-4D23-A1C8-78DBF19E3ED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xmlns="" id="{D81E67CD-3C75-4C4D-9ACA-1A50DFD2CE4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xmlns="" id="{AEF37C89-8565-4C44-8F83-4FCF750C737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xmlns="" id="{CF60DBDA-4F72-4C8E-834A-C04E181ADDF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 b="1" i="1"/>
            <a:t>※</a:t>
          </a:r>
          <a:r>
            <a:rPr kumimoji="1" lang="ja-JP" altLang="en-US" sz="2000" b="1" i="1"/>
            <a:t>この編成表は、予定です。担当者を変更する場合がありますのであらかじめご了承下さい</a:t>
          </a:r>
          <a:r>
            <a:rPr kumimoji="1" lang="ja-JP" altLang="en-US" sz="2000"/>
            <a:t>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xmlns="" id="{D2A863BB-D668-44CD-B13B-3A00CECC718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xmlns="" id="{781008F9-ED2E-4333-82E8-04FE0301A60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xmlns="" id="{2DC4BC61-FF98-4ED2-BD79-8DF6CC32ADD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xmlns="" id="{E5CFA21B-0366-45B9-B9A2-071A5FC091E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xmlns="" id="{55F4755E-4004-4A12-80DC-DF2340047DC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xmlns="" id="{71F7A2BF-72C6-481D-96D7-4C3F3578332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xmlns="" id="{30970E40-8620-4521-AF91-8213F6797F2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xmlns="" id="{890E4EDF-849A-47A7-A500-24B7A36C1E5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xmlns="" id="{9842EC48-7BD3-4B61-8265-6E70E954663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xmlns="" id="{10DA0F2A-1721-4F89-8001-B603ABF477E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xmlns="" id="{A6B7E13F-0373-4E1F-932B-B9306C6B0A9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xmlns="" id="{03BCB106-056A-44AA-84C5-DD5286797E4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xmlns="" id="{DE7DB634-A89F-45AC-A176-986D67AE903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xmlns="" id="{F7BBD9F4-17CD-435C-B1A4-D59C1E04F8E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xmlns="" id="{7E0324F4-A253-4AC4-9F83-75D96BD793D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xmlns="" id="{1A064A0C-6BA2-4A85-9DE9-C1562CEFBB8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xmlns="" id="{AEF8DB0F-C269-4B71-9C96-C3AB1A26A64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xmlns="" id="{1DF9B4ED-6459-4C4A-8368-8089790A65B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xmlns="" id="{47DD2BE5-63F5-4A37-8602-F626AC6AFB9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xmlns="" id="{44087338-09E1-421B-8497-4C998D30838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xmlns="" id="{CEF6677F-6117-409D-8964-95ECCF709D8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xmlns="" id="{2947A522-0CF4-4127-9D6E-21065AA8711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xmlns="" id="{F6672166-4185-40CF-8E83-62D9A6A3DA0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xmlns="" id="{4B00BD32-A33D-4477-869E-C979EB0706F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xmlns="" id="{65F5F34A-11D8-4B58-89B4-A2733775B99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xmlns="" id="{17D63129-7F36-42D7-A2AA-AA41FD3A1F8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xmlns="" id="{6C604F64-059B-4547-9601-2F236D55BEB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xmlns="" id="{2EE62DC6-AB91-49D3-90F3-E19FC8DC06C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xmlns="" id="{9CFF366D-C041-4805-9A6F-B87700D04B0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xmlns="" id="{F27DBBE2-5C30-4467-BD05-AF76CCE1298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xmlns="" id="{6A8A5078-902C-4740-9883-9EFD5C7C083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xmlns="" id="{0BAFA056-21E7-4435-993B-4F0E86E04C8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xmlns="" id="{72BFF442-4191-4EC9-94F5-3F85156B750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xmlns="" id="{CECA3862-46FD-4FE6-98A1-47CBCE03A0F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xmlns="" id="{E46289A3-ADD2-4F5A-8D31-A5F30BF847A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xmlns="" id="{3A4F6816-1151-4172-82DA-D1D2CA9FA1B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xmlns="" id="{39A5CAF4-CCFB-40D7-8A5D-F22D7CBA00F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xmlns="" id="{22C5D66D-D441-4FB5-90FD-B9E3C2FD2D1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xmlns="" id="{AEB67ACB-C6C4-4A59-8B5E-E44370DFF02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xmlns="" id="{803C8E87-47CB-4F51-9E5E-A4435CA4E34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xmlns="" id="{F1E4C25F-AADE-4840-9560-BBC5653A272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xmlns="" id="{AE8C8AE6-F518-4A80-97DE-549718F2B5A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xmlns="" id="{14114A4D-B6DE-4782-9607-75AA0E971E0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xmlns="" id="{9B36E95F-B211-48CD-A5D2-1F65AF57D3A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xmlns="" id="{89E3CACA-EDC1-4093-B5A5-289DD00081E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xmlns="" id="{3BC44F60-0719-4170-B3FC-D1CD9CB6EF7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xmlns="" id="{90E20165-E6D3-4471-903A-F3419AEA516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xmlns="" id="{FF817AC8-AECC-436A-B083-ECB8D1134D7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xmlns="" id="{9E89BB98-C974-4473-B1C2-DE9C201C771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xmlns="" id="{CBABA151-DF15-4C6E-AD19-BBF66B2554A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xmlns="" id="{A8B2E8CF-DDB0-4F57-9AB5-A6A3DF69F92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xmlns="" id="{702FD8F8-B36B-4B05-98B6-3EA4D44A45C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xmlns="" id="{E98CF001-A8AD-412A-AF22-915A0D724C5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xmlns="" id="{A7A42A35-D0FB-4E1C-883A-3D54214094B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xmlns="" id="{0587FA04-6317-4FE5-AD1A-3074B6D8C9A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xmlns="" id="{B336C73C-597D-456E-BA22-988BF178436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xmlns="" id="{704F3D0F-6BB5-48D3-B349-77852A13900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xmlns="" id="{41F49F5C-B668-4BD4-8AE1-38A8D7890AC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xmlns="" id="{839DB33F-F579-428C-9ACB-C8840BC8BDF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xmlns="" id="{B1537028-3264-4A8E-83D2-8EC702EB76F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xmlns="" id="{183F31A2-D863-43E8-80A8-94E358662E2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xmlns="" id="{B103891D-38AF-4AA3-A72B-74903548559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xmlns="" id="{1B74AD12-8E02-47F2-93D8-066252DD0B7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xmlns="" id="{AB340B8B-BE70-44FB-B968-E4F35EAD8AC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xmlns="" id="{ED83E673-8E80-4404-86FF-8EDCC8D9F07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xmlns="" id="{926583EA-4708-44E4-9ABA-FAF3FD8E9C6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xmlns="" id="{E4FAA7A8-7631-4E87-8481-36F550A7B38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xmlns="" id="{6D51E6FE-FD39-495E-A753-5A61E0177F7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xmlns="" id="{6EE86DEA-B4C7-4D74-BEA2-B3FC408894A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xmlns="" id="{8B8142DE-71C6-4B12-8FD8-E9DF8528A8C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xmlns="" id="{1BB6C3AB-70E4-4737-B4DC-EA3E36DF5C3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xmlns="" id="{3A75793E-54ED-439C-8C65-B73F57882E4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xmlns="" id="{9FB665CD-69F4-4FF6-8BAD-B4C7C241FE7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xmlns="" id="{6DF4E911-4D6F-42E6-8E56-BBE844CFE25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xmlns="" id="{55756623-3867-43D1-8CC8-A54666707C7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xmlns="" id="{A40CFD62-60AF-42CA-87C1-4EF4EE51ADE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xmlns="" id="{FCA32037-4E81-4ED7-9051-A3183B568C2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xmlns="" id="{72D8B029-69D1-4EC6-A1C4-D77046CB607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xmlns="" id="{05BC74CB-9DE3-4AFE-BC81-B3337BB6668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xmlns="" id="{7D51AD0F-F86F-41CC-8BB3-7282FF7B03D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xmlns="" id="{D7DCAEB0-64BF-4A80-B0CC-F21A0D2CDCC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xmlns="" id="{0934C297-7A07-4EBA-917D-4E435639E99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xmlns="" id="{1B247C3F-86BE-430A-82B7-34AC2323C4A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xmlns="" id="{C9D9CB6D-4CD1-4A9C-8B77-DD86C941712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xmlns="" id="{E8D25EC1-50C4-430A-8724-CB8E3327A57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xmlns="" id="{475715CF-44FB-497E-B16E-F1947C93791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xmlns="" id="{7E711365-6F60-425A-8F9F-B5A9F96A20B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xmlns="" id="{1A47778E-EC4E-4177-8579-132B657487E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xmlns="" id="{282C0440-3F35-47EC-8F71-D33FFF3B8FF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xmlns="" id="{F489B214-E346-40B5-9682-371D6852CCD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xmlns="" id="{39C10986-29EA-4663-A7BE-86CE7BA6B32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xmlns="" id="{51345B9E-BF2E-49B6-AB10-696BE9B65A1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xmlns="" id="{D54AB887-B2BA-42BF-B018-5C5F9CCD960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xmlns="" id="{0735FCF0-0960-452C-A534-A92E28E1D7F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xmlns="" id="{0E392FE8-3303-4E51-9C36-77F0F1440AD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xmlns="" id="{BA58D55E-0731-4D36-9312-CED6DAACAC5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xmlns="" id="{A876BCD5-852A-4C85-AE07-BC22DE48A39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xmlns="" id="{1985C434-5BD7-4349-B61C-FD5ECDE0FC6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xmlns="" id="{5806A003-C6CB-4B8A-B324-19FB5F90B4F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xmlns="" id="{9F43AF74-0F40-427E-BD64-B7A6827B81E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xmlns="" id="{B74A101C-25F1-42BF-81D2-813BD0616CC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xmlns="" id="{E56E498A-74A4-491F-8828-934F77AFA8F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xmlns="" id="{4774896A-C840-4FDC-B461-B53D0E25442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xmlns="" id="{CDE6E549-A58D-47B9-B7CE-C1AF11BC95D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xmlns="" id="{99920FE5-EB53-4BA5-AFE0-254B1EEAF3D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xmlns="" id="{6E2639A5-29E1-4925-BEA7-DA7FDDFE31D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xmlns="" id="{E5073D67-5266-49DE-B2F9-A042DAF0A5E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xmlns="" id="{B0003FB3-9C14-4FA0-9205-1E0132F5A7A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xmlns="" id="{9DB54BE3-8C51-4C9F-928B-860F713D3CE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xmlns="" id="{85BA5854-F134-4B04-9B25-A99D671D869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xmlns="" id="{FC4B59D6-E2AB-4A53-BEA1-A301EB4202E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xmlns="" id="{9F869875-A44F-4AA8-9519-BC1398A6365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xmlns="" id="{2881C800-0665-47CE-BA30-9A083C2240E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xmlns="" id="{91E4BAE1-E128-424E-A8CA-BD7F6ED4F74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xmlns="" id="{EB50FF55-0739-4F44-A414-01C300BC0CE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xmlns="" id="{8A91FDA9-7C84-4728-B7F6-070AFF6F097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xmlns="" id="{D6F026F8-E415-46EF-965A-30A5C219068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xmlns="" id="{C7E4DDF2-F792-4062-B961-76A57A084E9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xmlns="" id="{89655CF8-6746-472A-A070-3B5FA90D4EA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xmlns="" id="{390AC0CC-4FA3-4A6A-BDCD-6DB5AF9A01C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xmlns="" id="{EF757037-A337-4B60-8CEC-DD54AFDA8B5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xmlns="" id="{052044CF-977D-47D9-BBF1-103318FE21B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xmlns="" id="{B1F23EE6-97CF-4093-A529-3058C9BD64C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xmlns="" id="{32E5468D-7DCA-44A0-88E7-FA18F81554A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xmlns="" id="{8EB3FDA3-C4B9-4CE3-A7A6-3F6BDCD9294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xmlns="" id="{82C74324-FFB0-416D-8B5D-AC24C050E23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xmlns="" id="{FFF752B7-8B6F-44BC-910D-9FE7A5B5A77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xmlns="" id="{3E5F92BE-8388-41A4-B893-847777025A0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xmlns="" id="{1D81DD73-E58E-43ED-AFFB-CEB1B19C5E9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xmlns="" id="{66B9C442-DE3D-4BEA-9749-C131F38CCE9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xmlns="" id="{1781CBDF-6030-433F-8C05-ABEC8522816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xmlns="" id="{ED3FFC37-13B6-4BF8-A772-213265745C8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xmlns="" id="{63361B28-3EFF-448C-A9F9-4287CF7E6D6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xmlns="" id="{5293DC9D-B77F-4565-9E3C-7D9098C1A3E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xmlns="" id="{4060D4E1-1AAD-4F67-B3C0-79B89872E08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xmlns="" id="{7124347C-575D-4789-9D02-E2DE8B23F42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xmlns="" id="{3BCF4B73-D74F-406B-ABB6-EEA5531FDDD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xmlns="" id="{BF1AE2AF-4ECB-4225-950E-F09750CEF9E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xmlns="" id="{3F66D9C6-109D-4EF5-AC84-1277BFDE466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xmlns="" id="{18754EAF-3686-420C-B712-A439044CD1C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xmlns="" id="{4338D8D5-88D2-4D97-A0F3-227C778D4BD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xmlns="" id="{C37D7C21-A7A2-4E3D-8B96-1DDFCBB03AA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xmlns="" id="{567BA8CF-9BB8-43DE-8DA8-0EDABD0072B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xmlns="" id="{AA702958-7E87-4571-B460-65AFC9B3537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xmlns="" id="{E83A6B7F-1606-473C-B1A1-F7EDC3EE9B6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xmlns="" id="{566FD35C-930E-422E-92CC-5E8B5762EC9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xmlns="" id="{9B7D7656-903E-433B-BDB7-244CF0D8D89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 b="1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xmlns="" id="{ECEAC5F6-73A9-4AD2-9953-62EE5181657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xmlns="" id="{18159F5C-258B-471D-86F6-BE7136F1B44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xmlns="" id="{3AD14534-E839-421C-98FD-50F51E6934B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xmlns="" id="{1793986E-9EA1-4465-9C77-0E4F8D81C91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xmlns="" id="{8421595D-683C-4F21-B516-E404D2A731F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xmlns="" id="{EAD6AF25-F114-47C4-A32E-A2BE33B3303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xmlns="" id="{9AD7B507-A4F2-47EB-868D-9495ACD82C7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xmlns="" id="{4F8F7B37-8C83-48D2-8C80-CB68D9EC41A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xmlns="" id="{9697950E-B1D2-4DD4-B0E0-86B2E653C66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xmlns="" id="{66F26C60-2EFC-465E-B656-7571E31078E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xmlns="" id="{73664C43-2D7C-474A-A38D-3962890F805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xmlns="" id="{491A7D53-1A56-4353-B3D1-6530ABC7FAB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xmlns="" id="{1BCC9DB0-4A7A-4657-9627-CD59C0F8795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xmlns="" id="{7056072A-A150-440D-A11D-E03536AA256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xmlns="" id="{7B8FC3DA-95F5-4FE8-BE68-23A9E37D829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xmlns="" id="{663EA06A-B7CD-4A04-9E3B-44FEA3DEBC3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xmlns="" id="{DD5C6160-3586-46A7-B107-505135183B1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xmlns="" id="{4F1893AF-19A5-42CA-9FC2-D6B10136716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xmlns="" id="{EB8E1CF6-FAA5-4EE1-B392-C10DEFF7E9D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xmlns="" id="{5B7E45E0-BA09-414E-8C6D-849AE587CFD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xmlns="" id="{A2468A8A-A8B0-44E8-B593-50494A9A4C8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xmlns="" id="{FB1C59FC-1889-4B07-B637-5DF6662D3D5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xmlns="" id="{0310EB06-5ADE-4EB5-99FA-87F35EB10BA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xmlns="" id="{60857772-937F-426C-9185-95CF261BF12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 b="1" i="1"/>
            <a:t>※</a:t>
          </a:r>
          <a:r>
            <a:rPr kumimoji="1" lang="ja-JP" altLang="en-US" sz="2000" b="1" i="1"/>
            <a:t>この編成表は、予定です。担当者を変更する場合がありますのであらかじめご了承下さい</a:t>
          </a:r>
          <a:r>
            <a:rPr kumimoji="1" lang="ja-JP" altLang="en-US" sz="2000"/>
            <a:t>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xmlns="" id="{582C743B-44A2-48B3-AFCE-5021D34EC36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xmlns="" id="{0E908FAD-011B-4A3E-ACC5-C98C9356B97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xmlns="" id="{BC5B4B55-9ADD-4BA1-80CE-0D08A718A9D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xmlns="" id="{8F6D230C-D785-4142-9692-4AB97A759C1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xmlns="" id="{49D71BF0-4798-4A1C-90D1-43444CDECD6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xmlns="" id="{F0AA670B-5722-4A78-A8C7-A8A8F3AE649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xmlns="" id="{A0263618-A102-406A-8F05-3EA1A64CAD5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xmlns="" id="{06011B35-3621-4735-B555-56A1F4DFD54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xmlns="" id="{FA2863EC-2B76-4732-9649-8B8B4902901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xmlns="" id="{0CDE3367-9C9A-4A19-A684-2E1BB226C6A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xmlns="" id="{3B8B4BCD-F5C3-42B4-A8BC-07A8711DF3D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xmlns="" id="{152CF0C9-6C89-4914-BDD6-41DF4A8FF88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xmlns="" id="{FE52DAC3-D5F1-4E0E-B578-0182DD0C0F2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xmlns="" id="{83BA8FB1-0D19-48F0-A516-9B67224F2B7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xmlns="" id="{150D1D7A-A253-4B2A-A793-856849972B1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xmlns="" id="{86797E6E-B55C-48D7-831B-011F73C7420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xmlns="" id="{93C03850-FA3F-4521-85A6-D5203BB252C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xmlns="" id="{8A7B9557-4DBC-40F6-BD17-3578D4B21DE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xmlns="" id="{952218C0-1368-46A7-912F-4FBB30E857A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xmlns="" id="{E97E0FC2-5E4C-4594-BAFF-AEB4B6FA051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xmlns="" id="{C26741E3-F65E-4B36-AF40-E0BEF85A768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xmlns="" id="{851B032F-056E-47BB-AA4E-D580FDD4FEB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xmlns="" id="{41BBEE4F-DB0E-4474-8861-8205D85F534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xmlns="" id="{E622EA2D-BB4C-45D0-BCE6-17855FC51D6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xmlns="" id="{103EF935-5648-4AED-9A53-005E81BC34A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xmlns="" id="{66BC43FC-4AE0-410E-92B1-E6AF04374C5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xmlns="" id="{2B0BF5A3-0DE5-42B9-AB9D-8455DFC4D6F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xmlns="" id="{B66D3406-0DF5-4A9B-A519-87633A347B4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xmlns="" id="{5445209B-7600-47D7-8F04-629EE4A8E51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xmlns="" id="{C4FC7E58-CF89-43E3-BC92-0243BD332FB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xmlns="" id="{1026649B-5E98-414E-94C9-22D1BF9CE5B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xmlns="" id="{77969DD7-F7C9-4F11-BD57-4F781CB500B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xmlns="" id="{926E8058-BF1E-48E6-9012-216A0BA7A00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xmlns="" id="{4817769C-5096-440F-854E-2BDCCB4DD14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xmlns="" id="{75DEDE8E-7F25-4C78-B96A-E130BE7D109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xmlns="" id="{9FC4DAE1-636B-4DAD-BA49-443EBE4E574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xmlns="" id="{E1C77840-E913-47FD-9031-007A4F69914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xmlns="" id="{6D8ADBB5-81F8-47AA-9D59-96CC3FB74D6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xmlns="" id="{6C31EECB-A2B7-4E2D-BDAE-2713A5F19A2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xmlns="" id="{D71FA92B-F4CD-4399-AD08-C058AFAF52F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xmlns="" id="{4CFC11AC-2414-4DE4-A721-845303F25BD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xmlns="" id="{7D415C4B-574F-452E-B521-9B0470DCB52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xmlns="" id="{6BEDE2EF-8588-404D-A094-C07223D8182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xmlns="" id="{FEF38271-E48F-4F64-857D-BB8F6BFEF82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xmlns="" id="{5085D4C1-6B93-49BA-A3B5-57D4FD1796D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xmlns="" id="{FC79FDD7-F8E3-4987-9A3A-12D31678957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xmlns="" id="{DFDEAFBF-D70D-4285-8A7B-F0FFBF9B7C4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xmlns="" id="{A467D673-F5F6-4D3C-8CA6-89FC81FF58C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xmlns="" id="{50BCEA19-1F97-40AA-AD7B-7ACF26B6496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xmlns="" id="{2504816C-8B80-4E1F-B212-C688AC83B4D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xmlns="" id="{F0B9E498-C432-4534-B092-66161931D70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xmlns="" id="{2FEBBB87-4B47-467F-818E-8822472EA50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xmlns="" id="{2E85AFFB-C265-4DCF-8759-78774B74468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xmlns="" id="{7CDB9635-DC58-41DA-81CE-1B88AA8101A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xmlns="" id="{4FCC8A1D-8DA6-4C3F-AF67-D1BD1B2C422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xmlns="" id="{85F0EA2F-901E-4405-A154-7DDA07EBAEB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xmlns="" id="{C67C54B5-6945-4E1D-8B48-FA256E50F48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xmlns="" id="{92FA9137-F72F-44FD-8EE7-E5019C7405E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xmlns="" id="{8B3FDC6E-ED34-4AEE-98D4-4DE30F51D6A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xmlns="" id="{96F4048D-4D19-415E-B512-D0D91A8E8BD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xmlns="" id="{3D40E2A3-D350-40C8-990D-A9140F4719C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xmlns="" id="{6295EBF1-72A8-4AFB-945D-7991E471A37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xmlns="" id="{0D335A39-1646-437F-AB6A-F0700E30D96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xmlns="" id="{076842A5-5685-4CBC-BA23-79E026E6ED9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xmlns="" id="{1B41A931-AD8C-4078-86C6-1DAE05FE5C8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9" name="テキスト ボックス 408">
          <a:extLst>
            <a:ext uri="{FF2B5EF4-FFF2-40B4-BE49-F238E27FC236}">
              <a16:creationId xmlns:a16="http://schemas.microsoft.com/office/drawing/2014/main" xmlns="" id="{174A7401-5136-4532-B201-E614BE0A4B2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xmlns="" id="{ABAA9C8E-0422-4482-B49C-8AE4FEB9A42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xmlns="" id="{A31FB24D-C53E-46AD-9F3A-EA3CBF2A3C7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xmlns="" id="{1242F8A9-FB70-4B55-9EB2-34F5D090AB4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13" name="テキスト ボックス 412">
          <a:extLst>
            <a:ext uri="{FF2B5EF4-FFF2-40B4-BE49-F238E27FC236}">
              <a16:creationId xmlns:a16="http://schemas.microsoft.com/office/drawing/2014/main" xmlns="" id="{1E7FC714-0B92-4BEF-B9B3-D17098D8CB8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xmlns="" id="{26664751-6CA2-499E-9CD5-E70F4872A3C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15" name="テキスト ボックス 414">
          <a:extLst>
            <a:ext uri="{FF2B5EF4-FFF2-40B4-BE49-F238E27FC236}">
              <a16:creationId xmlns:a16="http://schemas.microsoft.com/office/drawing/2014/main" xmlns="" id="{3F36485F-1F5C-4EC8-8512-CCCD4546811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xmlns="" id="{162F6F1E-43FF-4543-B9AC-7D84EA9CE83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xmlns="" id="{F49D9236-14DC-451E-80AF-9040F37B895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xmlns="" id="{848B742A-A55E-47B9-AC59-7B903235E80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xmlns="" id="{C47AC8B3-21DE-49CA-9ACF-E83E0674810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xmlns="" id="{583FDEDE-2F01-48DA-911F-017D024698F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xmlns="" id="{46DDCEF4-2AF2-44F9-AA59-451A4EE3C92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xmlns="" id="{7808F1B3-9301-4492-B294-5DCBE4CD00A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xmlns="" id="{E151FA43-D7D0-460B-B185-F5C5C5876F9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xmlns="" id="{93E50E6A-31C0-4E0F-BC53-C07628D31E4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25" name="テキスト ボックス 424">
          <a:extLst>
            <a:ext uri="{FF2B5EF4-FFF2-40B4-BE49-F238E27FC236}">
              <a16:creationId xmlns:a16="http://schemas.microsoft.com/office/drawing/2014/main" xmlns="" id="{132D2597-9774-479E-A633-461880CDF04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xmlns="" id="{A4AE7710-9430-40D7-BC90-813D83633F0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27" name="テキスト ボックス 426">
          <a:extLst>
            <a:ext uri="{FF2B5EF4-FFF2-40B4-BE49-F238E27FC236}">
              <a16:creationId xmlns:a16="http://schemas.microsoft.com/office/drawing/2014/main" xmlns="" id="{F20FBE01-41D3-43A4-9A26-B9BEAA89209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xmlns="" id="{4549E64B-2C80-4DD9-B851-AC2C2C6C4BD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29" name="テキスト ボックス 428">
          <a:extLst>
            <a:ext uri="{FF2B5EF4-FFF2-40B4-BE49-F238E27FC236}">
              <a16:creationId xmlns:a16="http://schemas.microsoft.com/office/drawing/2014/main" xmlns="" id="{A7C9EEF7-B029-4494-8BD8-95603165320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xmlns="" id="{81C0568C-06D9-4F68-A7D8-7390D5C8D53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31" name="テキスト ボックス 430">
          <a:extLst>
            <a:ext uri="{FF2B5EF4-FFF2-40B4-BE49-F238E27FC236}">
              <a16:creationId xmlns:a16="http://schemas.microsoft.com/office/drawing/2014/main" xmlns="" id="{48CA4431-B385-41BD-8152-B60BF980292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xmlns="" id="{76E0CF2E-530B-46A8-A4CC-E2D69373F1C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33" name="テキスト ボックス 432">
          <a:extLst>
            <a:ext uri="{FF2B5EF4-FFF2-40B4-BE49-F238E27FC236}">
              <a16:creationId xmlns:a16="http://schemas.microsoft.com/office/drawing/2014/main" xmlns="" id="{CBFE2CE8-19C3-440D-B85B-9B81393E53E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xmlns="" id="{2F9B0609-A334-4761-8F5D-7C4A79300E6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35" name="テキスト ボックス 434">
          <a:extLst>
            <a:ext uri="{FF2B5EF4-FFF2-40B4-BE49-F238E27FC236}">
              <a16:creationId xmlns:a16="http://schemas.microsoft.com/office/drawing/2014/main" xmlns="" id="{BDE065B7-23A6-4B7D-AB88-91C2D6783EE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xmlns="" id="{585F0055-BE10-44F2-842F-D6863EBAA43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37" name="テキスト ボックス 436">
          <a:extLst>
            <a:ext uri="{FF2B5EF4-FFF2-40B4-BE49-F238E27FC236}">
              <a16:creationId xmlns:a16="http://schemas.microsoft.com/office/drawing/2014/main" xmlns="" id="{C76C78E9-9B15-4785-A48B-2F2C31223FC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xmlns="" id="{2601BB00-F1DB-4E1C-B098-E45B8A49F69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39" name="テキスト ボックス 438">
          <a:extLst>
            <a:ext uri="{FF2B5EF4-FFF2-40B4-BE49-F238E27FC236}">
              <a16:creationId xmlns:a16="http://schemas.microsoft.com/office/drawing/2014/main" xmlns="" id="{2C3D1D3F-9E27-448B-89C8-26E0CAE3B52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xmlns="" id="{1765FF03-396D-4230-8AB0-B89B53F169F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41" name="テキスト ボックス 440">
          <a:extLst>
            <a:ext uri="{FF2B5EF4-FFF2-40B4-BE49-F238E27FC236}">
              <a16:creationId xmlns:a16="http://schemas.microsoft.com/office/drawing/2014/main" xmlns="" id="{693435C6-E614-4367-BF4C-4BDB90472A3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xmlns="" id="{C73CDC61-AE93-4E5C-84E4-9E4656B6AED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xmlns="" id="{477E98B4-8073-4977-B82F-4020AC43E75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xmlns="" id="{F397FB04-C5EF-46C8-9BFB-62348AD03F8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45" name="テキスト ボックス 444">
          <a:extLst>
            <a:ext uri="{FF2B5EF4-FFF2-40B4-BE49-F238E27FC236}">
              <a16:creationId xmlns:a16="http://schemas.microsoft.com/office/drawing/2014/main" xmlns="" id="{0A123DD0-EE7A-4906-9E1A-8596B71A1DB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xmlns="" id="{025A729A-3079-4AEC-984F-76060D2668B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47" name="テキスト ボックス 446">
          <a:extLst>
            <a:ext uri="{FF2B5EF4-FFF2-40B4-BE49-F238E27FC236}">
              <a16:creationId xmlns:a16="http://schemas.microsoft.com/office/drawing/2014/main" xmlns="" id="{A3824565-B038-4A5B-9093-3F4C446EBF3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xmlns="" id="{26626CB8-2FFB-4FD6-9911-62201A8250A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49" name="テキスト ボックス 448">
          <a:extLst>
            <a:ext uri="{FF2B5EF4-FFF2-40B4-BE49-F238E27FC236}">
              <a16:creationId xmlns:a16="http://schemas.microsoft.com/office/drawing/2014/main" xmlns="" id="{A4E84147-2958-40BA-99A4-ACB3C6593CD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xmlns="" id="{BF7750B3-5F47-48F7-A65B-C28308D3453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1" name="テキスト ボックス 450">
          <a:extLst>
            <a:ext uri="{FF2B5EF4-FFF2-40B4-BE49-F238E27FC236}">
              <a16:creationId xmlns:a16="http://schemas.microsoft.com/office/drawing/2014/main" xmlns="" id="{10D0BDA8-D55E-421B-9C94-E932A77BE92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xmlns="" id="{6440C54C-EE67-430B-AB0F-79343165A43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3" name="テキスト ボックス 452">
          <a:extLst>
            <a:ext uri="{FF2B5EF4-FFF2-40B4-BE49-F238E27FC236}">
              <a16:creationId xmlns:a16="http://schemas.microsoft.com/office/drawing/2014/main" xmlns="" id="{C2B97BC6-D82D-4930-8BBD-900A0182215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xmlns="" id="{D09E7CB3-CAB8-4AD0-A41F-69132C72296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5" name="テキスト ボックス 454">
          <a:extLst>
            <a:ext uri="{FF2B5EF4-FFF2-40B4-BE49-F238E27FC236}">
              <a16:creationId xmlns:a16="http://schemas.microsoft.com/office/drawing/2014/main" xmlns="" id="{E75ECE70-9624-47AC-BF2C-8DB3DD5D8E9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xmlns="" id="{AFDF6BF8-CF3F-4E5F-8593-B0DA5F56705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7" name="テキスト ボックス 456">
          <a:extLst>
            <a:ext uri="{FF2B5EF4-FFF2-40B4-BE49-F238E27FC236}">
              <a16:creationId xmlns:a16="http://schemas.microsoft.com/office/drawing/2014/main" xmlns="" id="{2D96E098-C1DA-450E-B1A3-E7D642A015E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xmlns="" id="{5A9B5E37-E3B9-4E56-9BB0-D8EDFE0676F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9" name="テキスト ボックス 458">
          <a:extLst>
            <a:ext uri="{FF2B5EF4-FFF2-40B4-BE49-F238E27FC236}">
              <a16:creationId xmlns:a16="http://schemas.microsoft.com/office/drawing/2014/main" xmlns="" id="{379E6E78-EF7D-4BDE-AFA6-EEA9CD28E6A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xmlns="" id="{205A17E1-C44D-4690-AD89-5B0C414844A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61" name="テキスト ボックス 460">
          <a:extLst>
            <a:ext uri="{FF2B5EF4-FFF2-40B4-BE49-F238E27FC236}">
              <a16:creationId xmlns:a16="http://schemas.microsoft.com/office/drawing/2014/main" xmlns="" id="{45BF96D7-471A-47B1-B084-4E716D842D3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xmlns="" id="{2EFAC8BB-0F64-4024-8460-6D597CB0EF0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63" name="テキスト ボックス 462">
          <a:extLst>
            <a:ext uri="{FF2B5EF4-FFF2-40B4-BE49-F238E27FC236}">
              <a16:creationId xmlns:a16="http://schemas.microsoft.com/office/drawing/2014/main" xmlns="" id="{38AA2F1E-8125-4D15-9FAA-6A7D313ACC5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xmlns="" id="{E79A8257-5E44-4D06-BD27-EF5760C65F0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65" name="テキスト ボックス 464">
          <a:extLst>
            <a:ext uri="{FF2B5EF4-FFF2-40B4-BE49-F238E27FC236}">
              <a16:creationId xmlns:a16="http://schemas.microsoft.com/office/drawing/2014/main" xmlns="" id="{32258EC1-E2E9-46BA-A83D-FAE29F8DE21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xmlns="" id="{797C3405-5CFC-43C3-B799-D0CC54B2FE7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67" name="テキスト ボックス 466">
          <a:extLst>
            <a:ext uri="{FF2B5EF4-FFF2-40B4-BE49-F238E27FC236}">
              <a16:creationId xmlns:a16="http://schemas.microsoft.com/office/drawing/2014/main" xmlns="" id="{4D2C91EB-609D-4D95-83AE-0770A8F9E46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xmlns="" id="{4BD231D6-6008-414C-AC15-4F995212A68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69" name="テキスト ボックス 468">
          <a:extLst>
            <a:ext uri="{FF2B5EF4-FFF2-40B4-BE49-F238E27FC236}">
              <a16:creationId xmlns:a16="http://schemas.microsoft.com/office/drawing/2014/main" xmlns="" id="{8AC13A0D-F595-47A9-8BD3-67EC7C8EC0A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xmlns="" id="{A013B3D6-AB18-4351-9E22-2DA717A7430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xmlns="" id="{DA9ECD85-7B10-419F-AA7D-74183A8729C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xmlns="" id="{4A14AA02-677A-4E31-B577-2962130288E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3" name="テキスト ボックス 472">
          <a:extLst>
            <a:ext uri="{FF2B5EF4-FFF2-40B4-BE49-F238E27FC236}">
              <a16:creationId xmlns:a16="http://schemas.microsoft.com/office/drawing/2014/main" xmlns="" id="{F77A682F-9720-4313-B167-3B4A9034874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xmlns="" id="{34E5BCC1-4FCC-4A39-BBD1-7B5284F4275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5" name="テキスト ボックス 474">
          <a:extLst>
            <a:ext uri="{FF2B5EF4-FFF2-40B4-BE49-F238E27FC236}">
              <a16:creationId xmlns:a16="http://schemas.microsoft.com/office/drawing/2014/main" xmlns="" id="{B0CCBB12-1F4A-456C-AB26-8BCA2661514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xmlns="" id="{8D308B70-3329-4107-B89B-D0A31CB6379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xmlns="" id="{61CF04AD-FDAF-4859-B04E-748EFD65008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xmlns="" id="{65C1634A-8918-4B01-BFE8-53983668021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xmlns="" id="{717D4ACE-CA1D-4681-9DE3-E7E7D18280E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xmlns="" id="{DCE2555E-1364-44E6-89FA-5C203E0C014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xmlns="" id="{577BCC27-72CB-4FC4-A6F3-61E980FDD9F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xmlns="" id="{233B3C88-FA5E-4A5A-BB52-0A4C307BD29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83" name="テキスト ボックス 482">
          <a:extLst>
            <a:ext uri="{FF2B5EF4-FFF2-40B4-BE49-F238E27FC236}">
              <a16:creationId xmlns:a16="http://schemas.microsoft.com/office/drawing/2014/main" xmlns="" id="{6CD5356D-703E-4F8B-A82E-5460B12F6C8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xmlns="" id="{1BC4E558-41B2-422A-A0E8-AAE4E9C3E31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xmlns="" id="{167ED687-A8BE-4E87-95B5-D3E3C5D7005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xmlns="" id="{369BF91E-B2E3-413E-A12C-AEB215EAFD8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xmlns="" id="{D7AE063C-6F62-42C6-BA54-838D55990DC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xmlns="" id="{2EB31491-7BB4-410D-86FE-40F935D8BE7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xmlns="" id="{A101FDA0-5295-4F33-B5DE-0111998F9BB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xmlns="" id="{396258A7-A159-42B2-AB13-B3A1FF7530D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 b="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xmlns="" id="{6F44A8F6-B184-4DC6-AD57-C344D55A18F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2" name="テキスト ボックス 491">
          <a:extLst>
            <a:ext uri="{FF2B5EF4-FFF2-40B4-BE49-F238E27FC236}">
              <a16:creationId xmlns:a16="http://schemas.microsoft.com/office/drawing/2014/main" xmlns="" id="{5A592E6C-5A5D-4A8D-BA7E-9BA2F78D8C3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3" name="テキスト ボックス 492">
          <a:extLst>
            <a:ext uri="{FF2B5EF4-FFF2-40B4-BE49-F238E27FC236}">
              <a16:creationId xmlns:a16="http://schemas.microsoft.com/office/drawing/2014/main" xmlns="" id="{48BD5CDE-3546-49C8-8206-10911CDF081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4" name="テキスト ボックス 493">
          <a:extLst>
            <a:ext uri="{FF2B5EF4-FFF2-40B4-BE49-F238E27FC236}">
              <a16:creationId xmlns:a16="http://schemas.microsoft.com/office/drawing/2014/main" xmlns="" id="{0B17B116-7929-4350-93A6-5A4529F97D8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5" name="テキスト ボックス 494">
          <a:extLst>
            <a:ext uri="{FF2B5EF4-FFF2-40B4-BE49-F238E27FC236}">
              <a16:creationId xmlns:a16="http://schemas.microsoft.com/office/drawing/2014/main" xmlns="" id="{162C2977-0424-42C5-8454-1A08D617A27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6" name="テキスト ボックス 495">
          <a:extLst>
            <a:ext uri="{FF2B5EF4-FFF2-40B4-BE49-F238E27FC236}">
              <a16:creationId xmlns:a16="http://schemas.microsoft.com/office/drawing/2014/main" xmlns="" id="{01C2B512-E480-4149-A8D1-AA2632DB616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7" name="テキスト ボックス 496">
          <a:extLst>
            <a:ext uri="{FF2B5EF4-FFF2-40B4-BE49-F238E27FC236}">
              <a16:creationId xmlns:a16="http://schemas.microsoft.com/office/drawing/2014/main" xmlns="" id="{68D37427-7E28-4DA7-AA8D-3BAF70AE08B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8" name="テキスト ボックス 497">
          <a:extLst>
            <a:ext uri="{FF2B5EF4-FFF2-40B4-BE49-F238E27FC236}">
              <a16:creationId xmlns:a16="http://schemas.microsoft.com/office/drawing/2014/main" xmlns="" id="{B921B2EC-B2A2-423B-ACC7-33D64C71295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9" name="テキスト ボックス 498">
          <a:extLst>
            <a:ext uri="{FF2B5EF4-FFF2-40B4-BE49-F238E27FC236}">
              <a16:creationId xmlns:a16="http://schemas.microsoft.com/office/drawing/2014/main" xmlns="" id="{578F6BA6-CF51-49F2-9F63-CD3E42F4548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xmlns="" id="{1CED07F0-0A71-43D7-B606-DD2F7EEFD02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1" name="テキスト ボックス 500">
          <a:extLst>
            <a:ext uri="{FF2B5EF4-FFF2-40B4-BE49-F238E27FC236}">
              <a16:creationId xmlns:a16="http://schemas.microsoft.com/office/drawing/2014/main" xmlns="" id="{35428E7F-860E-455A-AF25-454A0A330BE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2" name="テキスト ボックス 501">
          <a:extLst>
            <a:ext uri="{FF2B5EF4-FFF2-40B4-BE49-F238E27FC236}">
              <a16:creationId xmlns:a16="http://schemas.microsoft.com/office/drawing/2014/main" xmlns="" id="{162D5E68-531C-4C6B-A6CF-4476CF29C02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xmlns="" id="{6A87C159-374E-4463-A7E9-6F131B7D0D7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4" name="テキスト ボックス 503">
          <a:extLst>
            <a:ext uri="{FF2B5EF4-FFF2-40B4-BE49-F238E27FC236}">
              <a16:creationId xmlns:a16="http://schemas.microsoft.com/office/drawing/2014/main" xmlns="" id="{16FF1531-58F9-4817-9FE8-62EFBC31795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xmlns="" id="{BB9EF7B3-3454-428E-A511-99DFDE7350C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6" name="テキスト ボックス 505">
          <a:extLst>
            <a:ext uri="{FF2B5EF4-FFF2-40B4-BE49-F238E27FC236}">
              <a16:creationId xmlns:a16="http://schemas.microsoft.com/office/drawing/2014/main" xmlns="" id="{1364EE84-409C-4428-8734-A9B6F945E62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xmlns="" id="{9CDC1084-9A64-444B-AE9D-D12B813E6C2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8" name="テキスト ボックス 507">
          <a:extLst>
            <a:ext uri="{FF2B5EF4-FFF2-40B4-BE49-F238E27FC236}">
              <a16:creationId xmlns:a16="http://schemas.microsoft.com/office/drawing/2014/main" xmlns="" id="{BC648B81-2B6C-4998-B64A-9587C4B07EE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xmlns="" id="{4C46F1B6-DCF9-4E18-A5FC-94DB288E632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10" name="テキスト ボックス 509">
          <a:extLst>
            <a:ext uri="{FF2B5EF4-FFF2-40B4-BE49-F238E27FC236}">
              <a16:creationId xmlns:a16="http://schemas.microsoft.com/office/drawing/2014/main" xmlns="" id="{DE64EBC9-308C-4A7F-80BB-A5341F25939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xmlns="" id="{B8C1F1B8-AB65-4F44-8A59-5F27D4460F5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12" name="テキスト ボックス 511">
          <a:extLst>
            <a:ext uri="{FF2B5EF4-FFF2-40B4-BE49-F238E27FC236}">
              <a16:creationId xmlns:a16="http://schemas.microsoft.com/office/drawing/2014/main" xmlns="" id="{6EB2A804-031E-4102-80CA-65F2AB195D4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xmlns="" id="{5CB5E9F7-BD99-4929-BCDD-5F3AABD2C6C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この編成表は、予定です。級編成、担当者を変更する場合がございます。あらかじめご了承ください。</a:t>
          </a:r>
        </a:p>
      </xdr:txBody>
    </xdr:sp>
    <xdr:clientData/>
  </xdr:twoCellAnchor>
  <xdr:twoCellAnchor>
    <xdr:from>
      <xdr:col>22</xdr:col>
      <xdr:colOff>149651</xdr:colOff>
      <xdr:row>5</xdr:row>
      <xdr:rowOff>111124</xdr:rowOff>
    </xdr:from>
    <xdr:to>
      <xdr:col>27</xdr:col>
      <xdr:colOff>317500</xdr:colOff>
      <xdr:row>12</xdr:row>
      <xdr:rowOff>200602</xdr:rowOff>
    </xdr:to>
    <xdr:sp macro="" textlink="">
      <xdr:nvSpPr>
        <xdr:cNvPr id="515" name="テキスト ボックス 514">
          <a:extLst>
            <a:ext uri="{FF2B5EF4-FFF2-40B4-BE49-F238E27FC236}">
              <a16:creationId xmlns:a16="http://schemas.microsoft.com/office/drawing/2014/main" xmlns="" id="{3DC91F46-5028-4BF9-B2B7-4C168BACE147}"/>
            </a:ext>
          </a:extLst>
        </xdr:cNvPr>
        <xdr:cNvSpPr txBox="1"/>
      </xdr:nvSpPr>
      <xdr:spPr>
        <a:xfrm>
          <a:off x="10468401" y="2031999"/>
          <a:ext cx="2691974" cy="2423103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つばさ幼稚園</a:t>
          </a:r>
          <a:endParaRPr kumimoji="1" lang="en-US" altLang="ja-JP" sz="2000"/>
        </a:p>
        <a:p>
          <a:pPr algn="ctr"/>
          <a:r>
            <a:rPr kumimoji="1" lang="ja-JP" altLang="en-US" sz="1400"/>
            <a:t>年中</a:t>
          </a:r>
          <a:endParaRPr kumimoji="1" lang="en-US" altLang="ja-JP" sz="1400"/>
        </a:p>
        <a:p>
          <a:pPr algn="ctr"/>
          <a:r>
            <a:rPr kumimoji="1" lang="ja-JP" altLang="en-US" sz="1400"/>
            <a:t>①牧・</a:t>
          </a:r>
          <a:r>
            <a:rPr kumimoji="1" lang="ja-JP" altLang="en-US" sz="1400">
              <a:solidFill>
                <a:schemeClr val="tx1"/>
              </a:solidFill>
            </a:rPr>
            <a:t>渡邊</a:t>
          </a:r>
          <a:r>
            <a:rPr kumimoji="1" lang="ja-JP" altLang="en-US" sz="1400"/>
            <a:t>②大平・光永</a:t>
          </a:r>
          <a:endParaRPr kumimoji="1" lang="en-US" altLang="ja-JP" sz="1400"/>
        </a:p>
        <a:p>
          <a:pPr algn="ctr"/>
          <a:r>
            <a:rPr kumimoji="1" lang="ja-JP" altLang="en-US" sz="1400"/>
            <a:t>③元重・木村④小笠原・坂本</a:t>
          </a:r>
          <a:endParaRPr kumimoji="1" lang="en-US" altLang="ja-JP" sz="1400"/>
        </a:p>
        <a:p>
          <a:pPr algn="ctr"/>
          <a:r>
            <a:rPr kumimoji="1" lang="ja-JP" altLang="en-US" sz="1400"/>
            <a:t>年長</a:t>
          </a:r>
          <a:endParaRPr kumimoji="1" lang="en-US" altLang="ja-JP" sz="1400"/>
        </a:p>
        <a:p>
          <a:pPr algn="ctr"/>
          <a:r>
            <a:rPr kumimoji="1" lang="ja-JP" altLang="en-US" sz="1400"/>
            <a:t>　①牧・渡邊②大平・光永　   　      ③元重・木村④小笠原・坂本</a:t>
          </a:r>
          <a:endParaRPr kumimoji="1" lang="en-US" altLang="ja-JP" sz="1400"/>
        </a:p>
        <a:p>
          <a:pPr algn="ctr"/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C2D363C-8202-466C-97E4-9D26DE8E4AD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C378E8A-A916-4482-BAEB-2FC1D7D147F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CE8F50A6-F4E4-4857-A32A-51701BB437F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73B1B3B2-77AB-4FFD-8694-2DAB4FABD1F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367CD315-F043-4F03-930D-69CD7B30F51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97FD850B-AE58-4503-A517-3981F8D9D97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C867E267-33CE-4A28-8169-4A65058C738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9528B546-AD7F-444C-972C-6EBA47A006E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26527EB7-93AC-41DB-BB74-7BC8C5E4BC4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BBFB82C8-DDA8-4DDB-98A5-A0237AC2B42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CB3AD032-9CEE-4A60-AE88-762805AFEF8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98CFF317-EF12-4680-AC8B-89551AFC4C3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D511290D-845A-433E-99DF-7CC7C2CF108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4E807C5E-A46D-44D8-B80B-9ED8EB5F771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BD463371-E9D2-400D-8448-F4B466D902E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DD1607D3-BE92-49AA-A182-55C75632CCC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77FA51C1-48F3-4520-9613-7A6D0BB5F75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9F678622-B527-427D-A494-E6DC2223A69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D84F3C35-64CE-4734-B8C9-1D3721E3A48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5229576A-3B24-4F2F-82EC-E5079B88127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xmlns="" id="{C42C1204-41CF-453C-9894-5F62461972D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xmlns="" id="{59740821-DCE2-4918-8731-FA0581517E1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FEBAC384-4774-464F-AE7F-ADC5246B263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B27E3AB3-9D3E-416E-9AB4-DD114A832D2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xmlns="" id="{9CC82815-3BB2-48EE-BD28-43CAAA682F8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B90BBFB0-8674-44CB-AE63-784091D8C00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CECE5B12-B719-4B05-B763-C10520CBFC9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C06CD62C-CA32-4D84-98CC-120A1C20249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xmlns="" id="{3882341B-A1D3-4232-B57B-BBDA0403C2D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A0FC1300-FD32-4C78-84F9-249C92CEAD2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xmlns="" id="{F0C57512-4B28-45B0-84C2-6BE1E78F008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xmlns="" id="{D79D56B3-A03A-49E6-A9A9-71B853103B9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ACDB502D-5FF5-4179-A7A1-D847934A365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xmlns="" id="{3B62506D-E611-425B-A147-F6AF9AA4225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xmlns="" id="{4B3D8EC2-3D0D-45B1-A35A-BD936FD8E82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xmlns="" id="{222EA4F4-55E7-47C9-8A9E-A353CF161AD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xmlns="" id="{F3756FA4-352A-4434-8E1B-747ACBA7CF0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xmlns="" id="{8DD28EBA-1608-493D-BF6B-CFE8820FF9D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FE2883FE-4103-4D3D-9C19-5E800DB9CC6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xmlns="" id="{6798AF86-79A2-4C3F-8BE4-8389CE01F85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xmlns="" id="{6A05104A-5B1C-488E-9F6C-F43912FDDD7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xmlns="" id="{DF12E97D-1620-4812-A586-0E86D2B164E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xmlns="" id="{59F34D7A-8623-4E15-A23A-E977A9063B7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xmlns="" id="{D2D210C8-B7C1-4AF2-B698-2312B34A3EA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xmlns="" id="{BEE5301B-FB40-4585-865F-41DF661C610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DD877937-1845-48D4-8727-E283B23ACE0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xmlns="" id="{64FCC527-4BE7-45B2-869E-88A71994198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xmlns="" id="{BAAE1AB9-EA1D-43BF-86E8-20726DBC0DB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628E18FC-3AB4-4E2E-8770-E5C0707BB6F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xmlns="" id="{B423B1DE-8DDC-4B23-A818-F2E00E715C4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xmlns="" id="{0BE79637-FC16-4CE9-91DF-8E4E49A17E2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xmlns="" id="{C26BC450-7DD2-46BC-BDE8-1DA49E4C141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80879446-D7E7-46AA-8E63-D470527E35E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xmlns="" id="{4474C9FD-0496-4EC6-8228-F3428C2B973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xmlns="" id="{59F90C6B-FF8D-4BC2-8894-F37AC7E1BB4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xmlns="" id="{5B8BC4FC-F834-499C-B3CF-5E5B1C52806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8823E3F3-A6B3-402F-810A-8A5F2E14C3C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xmlns="" id="{30568520-B9C2-40A0-8C4C-936187F900B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xmlns="" id="{BEFAAF2A-C8EC-46BA-977E-90D2E07E712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xmlns="" id="{A2EBA88C-CAF3-43B8-836A-6E8C5C2949D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xmlns="" id="{13F8B0E9-08FA-4680-A639-F8A148F7486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xmlns="" id="{76E3429A-F38A-4531-83FF-1EDA5500B0E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A9B63CA7-2693-46E1-AC32-C27ADF8ACF0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xmlns="" id="{9CC30E79-C4BC-4FCE-BA3E-728F539471B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xmlns="" id="{0A6293C7-BC4F-4789-9D6A-8327F94C00F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xmlns="" id="{24AB070A-787D-441B-826C-E34E19E5C55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xmlns="" id="{83A483CC-9F7A-4D8D-BF70-31D9AEC1D62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xmlns="" id="{DA98D286-794B-47D9-BA32-1DF68A500DE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xmlns="" id="{26FEA2B4-8BF7-4599-8936-C537DD56EFD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xmlns="" id="{FDDA1BAA-4865-47A5-B501-08E8D687CC3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xmlns="" id="{A523D104-7D3D-4593-A10A-81678259D7A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xmlns="" id="{1AC4F5ED-CD12-43A2-84E6-D6CDA82D411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xmlns="" id="{B49E51E1-468B-4A09-8A3C-D32FE5F002A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xmlns="" id="{EF55B5EC-3173-4A08-BD10-3C31B2B382E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xmlns="" id="{012BCE69-2C90-456C-AC96-93201A9271A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xmlns="" id="{188D17DD-9237-460D-8A63-D2D8608D38E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xmlns="" id="{AFE42262-07FF-4085-93E8-843615C44B0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xmlns="" id="{B1F78018-5B33-4673-8351-092C5D3DE3A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xmlns="" id="{E01D0304-B187-4CA1-90C1-A1C4775DFC7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xmlns="" id="{18E92CF4-E210-4A08-A946-08CDB1A7ED7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xmlns="" id="{9562347A-43F6-4D55-A506-7B1582EA5D6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xmlns="" id="{E59150C1-D506-4191-B0F6-AABAC07F989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xmlns="" id="{B2D8EF88-902D-4B17-9CEB-D02A8C4E3DC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B5394CC4-C6C5-45C7-B32B-D3FFEAEE241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xmlns="" id="{F6994031-6EE7-4F65-B80C-8C01D809298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xmlns="" id="{90AA6280-05EF-4C7C-8D5D-BCACE1CD3C1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xmlns="" id="{75C12648-B654-4923-85E6-5DD8B208A62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xmlns="" id="{B68D0E21-338D-48C6-B08C-408A68E0957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xmlns="" id="{0020BD37-24B6-40F7-A29B-AC33CA03AA3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xmlns="" id="{3321C93B-AA4C-46D4-92E2-7329E4C4826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xmlns="" id="{994158E7-C98C-49C1-8403-B4F9FCC1B56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xmlns="" id="{440A87C7-1482-41D8-8FCC-1D9B480D7A3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xmlns="" id="{BA98F322-12FB-4387-B36D-60EFA7A5C25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xmlns="" id="{F9BC47AC-E77D-4F8B-9867-02A871F7ABA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xmlns="" id="{35376819-E30E-4F67-B491-9F0481210C3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xmlns="" id="{12AF0603-A8CB-4E2D-8726-BC52A7EB845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xmlns="" id="{EF67BB39-CA8E-4F39-9432-0FB807B29C7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47604390-94D5-4B7E-99D6-76AA8A43C79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xmlns="" id="{28D3BD5C-D470-4DFC-A785-F5107282795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xmlns="" id="{AB615356-8B76-4404-BB79-B98BCA7036B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77348FB7-379C-4167-9CDF-0ACD154E0F7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xmlns="" id="{727CE778-847E-472E-B88D-A18DDF308E5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xmlns="" id="{DF57F097-83B2-477B-9EE7-22D72D46745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xmlns="" id="{A3491B12-D0E9-463C-BD19-318AC2C82CF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xmlns="" id="{80436A4C-3453-424A-AEBB-135F7880430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xmlns="" id="{B3B4FC01-3BFB-4D1A-9117-BA05793D580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xmlns="" id="{6C5DF357-8706-486D-8946-BA799923C56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EAFDFEFD-A5E4-413C-B62C-00ECFC69DD0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xmlns="" id="{308657B3-29FF-4738-AD6B-03158C129E1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0F34BA4E-2B5F-48A3-B056-B9AA3C3F908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xmlns="" id="{F94BE0B6-B823-4285-AD36-CB19A6AC511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xmlns="" id="{D462D7FC-B118-4D36-A8C5-51D8F577C54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xmlns="" id="{74205B7B-A5A3-44C4-B404-CA27E093BBF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xmlns="" id="{088C4AD0-3812-45E8-A2C7-615F8D38CF5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xmlns="" id="{E777C163-7C16-4183-AE3C-586FD93AC09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xmlns="" id="{36AEAB3D-4544-455B-8D17-484DFA7D48E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xmlns="" id="{4F4BA3CB-82A6-4C60-BE55-9AD490BF651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xmlns="" id="{EEE80C89-98E4-4119-BF05-B5DEA167EC7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xmlns="" id="{81AC295B-86C3-401F-A7EB-70B5D566CBA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FA2BE517-3D2A-4DF5-B67D-3F80E0DE9E2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xmlns="" id="{F4928FD4-A175-467A-BAE1-330C80CD57E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xmlns="" id="{3A081106-5F9C-4D06-BBCC-6B5F220C865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xmlns="" id="{F1C010E2-123B-4E34-8F61-BECB392423C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xmlns="" id="{3E671A62-E7AC-4473-BBBF-E6211E3B982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xmlns="" id="{26158972-8812-4CE3-AC74-6AF467B8772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xmlns="" id="{D02F16FF-926D-4D18-99C7-40355C6F962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 b="1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xmlns="" id="{78A62F18-5A7F-4369-B7B8-EDACB76ADC6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xmlns="" id="{A6D7C709-2F50-44DB-89F6-2F815BB0AFC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xmlns="" id="{025D6ED5-6404-4CA6-B010-F4428FEE9CC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xmlns="" id="{3D0D66BB-5345-4894-AA91-20F54C0228D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xmlns="" id="{E0FABCA3-43AF-4C55-8A25-03E2E1F21E2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xmlns="" id="{319FE972-D7FB-4CFF-A064-DC171B9B21F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xmlns="" id="{33C83392-EAB9-47BD-8379-EEB4AD0295B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xmlns="" id="{33002544-87A0-4872-BE7C-C903D04D2BB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xmlns="" id="{A2476818-F51C-4389-A745-B50ABB4C0AF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xmlns="" id="{44EB9B09-61F2-4C3A-B947-C76724A23C5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xmlns="" id="{E305FC67-B32D-43BC-A18A-A2D07AFF87F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xmlns="" id="{4B049AD8-BAD9-401A-9473-4952EFA76F6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xmlns="" id="{7BCF0101-9827-450D-AFA6-A0A1AF5C040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xmlns="" id="{F1D03272-FBC2-4E66-89E4-568503FC0DA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xmlns="" id="{BFBA81EB-7814-49B1-9B33-859A0240543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xmlns="" id="{98511F7A-B5F8-4A53-8C42-B007041BCBE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xmlns="" id="{98080C7A-E475-490F-B373-A0D3CB75CE6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xmlns="" id="{4099752B-8B8C-4EA9-978B-B3243555883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xmlns="" id="{DB35786B-53C6-4D3B-8642-F988ABB1A38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xmlns="" id="{CF835E85-E490-448F-9E57-5D6996D7CBB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xmlns="" id="{39C8238F-201F-42BE-B132-A12CE577769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xmlns="" id="{18FC8FD5-44F4-4B8B-9595-65D17938119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xmlns="" id="{18AB32BF-80F2-4D74-BF3F-1C6C6F44FE9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xmlns="" id="{C520C356-B4B9-4B37-A6F1-0FD1D1CA96C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 b="1" i="1"/>
            <a:t>※</a:t>
          </a:r>
          <a:r>
            <a:rPr kumimoji="1" lang="ja-JP" altLang="en-US" sz="2000" b="1" i="1"/>
            <a:t>この編成表は、予定です。担当者を変更する場合がありますのであらかじめご了承下さい</a:t>
          </a:r>
          <a:r>
            <a:rPr kumimoji="1" lang="ja-JP" altLang="en-US" sz="2000"/>
            <a:t>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xmlns="" id="{A335FF05-8F89-4816-B13A-33B2D656E2D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xmlns="" id="{B27DA25C-D2EF-477F-AAAA-D69B23B9DFC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xmlns="" id="{696ABA6A-D04D-4971-B94A-0F62A5B54BA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xmlns="" id="{68413BE5-543F-477A-85B2-53633568204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xmlns="" id="{A7188FEA-7B05-41F3-9144-342DCD949FA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xmlns="" id="{015E9EC4-02B2-4522-8F09-C51A0038F41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xmlns="" id="{322D7D9F-F06A-43C7-B73F-CC776E9003A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xmlns="" id="{5C0AA7C6-3F03-4304-BE57-EAD045BF02E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xmlns="" id="{D32E7445-2CBC-4391-9B82-E6B476B4F95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xmlns="" id="{24880A4B-465A-4958-A7A2-F6DE8997B3A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xmlns="" id="{AF1DC721-4763-40EF-8324-9BF70C36789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xmlns="" id="{16D7B56E-1583-4D6E-9BFB-E6E6914CBA8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xmlns="" id="{744B5F28-58B0-45D5-97A1-450A2CB88E0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xmlns="" id="{A9724A25-603C-448D-9AE9-E50FF9B2A4C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xmlns="" id="{FB94E37C-6B6C-4A7F-B6E8-B04282957EE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xmlns="" id="{C440352E-9D1F-416B-BECC-A1C8BABED3D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xmlns="" id="{64A721DF-4B63-4D56-BE1D-00786FAD6F3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xmlns="" id="{36C65B9E-5227-4F8E-B533-B7019024CB5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xmlns="" id="{9DB66440-E559-4C80-9A1B-D0717799E17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xmlns="" id="{57B18868-C332-4DAD-B5AE-4E41F9CDE88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xmlns="" id="{B9DDD032-3EA4-4FEE-AC2E-01A7FB7A6DD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xmlns="" id="{4E0D2647-F145-43B3-B7A1-FB5808A2829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xmlns="" id="{10FD7C6F-FFC5-45AD-AD75-20E8B875809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xmlns="" id="{29A0C813-DCD8-40C5-A6FF-0D1EED86B7C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xmlns="" id="{AA2AD6BA-0EDB-4119-BDE2-218BBDFA075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xmlns="" id="{349B2C0A-3E03-4553-A18E-92B66FF4CC2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xmlns="" id="{D6737FBB-F6E0-430C-BADE-B05CB212641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xmlns="" id="{A1F2C630-1D6D-46EA-AF78-1E04E5387F4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xmlns="" id="{40F9FDDF-7654-472B-8AEF-8B9069C0B9A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xmlns="" id="{EA49A9E6-743C-48A1-8E22-C2CC4EA2F7F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xmlns="" id="{84C9E7CA-FB2C-4364-B197-9958F70CB76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xmlns="" id="{78CAF716-1C36-46D3-A558-CE864607EA3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xmlns="" id="{6D9EF31D-B2EA-4A8A-9EDE-B7DBEB56C51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xmlns="" id="{B7202511-7A7A-44D2-96B1-0169C4BF8D7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xmlns="" id="{9149082C-C082-4EBE-BC6F-8570B01D41D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xmlns="" id="{25D19C11-10DB-4BA8-B255-3A255D5CEDC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xmlns="" id="{E5EEF74B-F82C-40BC-8BFF-9923789DC4B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xmlns="" id="{0918F3CC-E669-4AF3-95D4-9AD5EE1E6E8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xmlns="" id="{55818683-0DA0-4419-A6A4-5DB2F6292AF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xmlns="" id="{C2C20965-1528-43A1-932A-63CBF58D5D4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xmlns="" id="{DB421B4D-0E3C-43B5-B50A-2F7A110E816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xmlns="" id="{4426B6DB-F2AC-4A37-830B-AEEADE0C190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xmlns="" id="{7DDBF314-4BA9-4F66-A0C8-F6EEF3A59DE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xmlns="" id="{334651E9-7C98-4AC7-8C43-BC5FC271F63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xmlns="" id="{C1152D35-6188-49AD-935C-F20C6533AC7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xmlns="" id="{E8BFB06F-4687-46A0-92F3-69D06E5B940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xmlns="" id="{D82B181F-E50E-4F8C-BB98-4A9B246A085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xmlns="" id="{24F81439-E450-463D-91F7-5AB0A25BF0B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xmlns="" id="{7E01AEBB-769A-4CF5-A741-99419A1E5DC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xmlns="" id="{12A722EE-8293-46CA-8C30-4D7E16CE4F1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xmlns="" id="{5CB9EF63-C2EE-44E4-B4F5-08D07DE163A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xmlns="" id="{06CD2FC4-8DC5-46D3-8CAE-7D85DECB4A6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xmlns="" id="{085730A3-5023-4CB3-BD66-16DE6497BFA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xmlns="" id="{91497392-769E-4969-B12B-E68ED5E8734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xmlns="" id="{7A9E4A09-BF36-46C4-A849-17F8B8168C5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xmlns="" id="{D9A9EA9F-BEEB-40E6-BC59-D9BF4871395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xmlns="" id="{872E4FB8-44D2-4C40-B478-4D723245F20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xmlns="" id="{0045EF75-226A-40EA-836E-F55ACB7E490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xmlns="" id="{AE5EFC81-9CF2-4500-BC8C-16AB4E3A7D6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xmlns="" id="{E3394B32-2A09-4B0F-A384-9E96C86BE2F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xmlns="" id="{A25F047E-30B9-438C-9A22-90639925F95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xmlns="" id="{98310A8D-7945-49AA-861F-BFB94D4C380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xmlns="" id="{AC96BBA5-112F-4ED6-AF52-089511A7EDE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xmlns="" id="{759CB191-7203-4FA8-8460-F53A9E6FA81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xmlns="" id="{FF3A6FA9-A05B-4CE4-9D7C-BE4868F7538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xmlns="" id="{DEA2C955-BB34-401B-85A3-959175B875E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xmlns="" id="{004F86AA-0419-414C-A79C-055D9CE56C9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xmlns="" id="{B9006299-10A1-4EEF-800F-5E036E8054B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xmlns="" id="{E6F7B120-B963-49F8-8AB0-F820FAF1294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xmlns="" id="{C156E5F4-4C6C-4D89-ABDA-B17E54D602F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xmlns="" id="{AA1C77D1-5F1F-4236-A8F5-9EC2B6DE6A0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xmlns="" id="{7B62C421-8D76-4DE5-9DEE-453DA80E950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xmlns="" id="{3E1B5751-249B-407A-B241-AE99D313AA6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xmlns="" id="{97B6F918-DA7B-4F68-9849-4DACD24CE07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xmlns="" id="{90793317-0F14-415C-B9DA-D7405DC44A2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xmlns="" id="{8D879739-D4B5-408F-8472-32B5A706A5E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xmlns="" id="{44665E3B-7312-4828-8703-45A246FA9BB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xmlns="" id="{2FE718FD-B21A-403C-9A02-E0DAB89CD5B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xmlns="" id="{F4C06C57-3192-4F70-A26F-7E8D3181D8F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xmlns="" id="{3A7A869E-5827-4923-B2D0-2AAE82A6487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xmlns="" id="{0AD5E1BA-06AA-41FB-A0D1-193AE813B0D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xmlns="" id="{1E720D58-02A2-4201-8932-B184BDB01BD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xmlns="" id="{FF7F3292-F23B-483E-84C4-277B59C4C82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xmlns="" id="{C8F6B117-3318-45EA-827D-5649F775CF7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xmlns="" id="{4954C1C1-37E4-46BE-8E27-CCE8C20BB13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xmlns="" id="{7490A487-A804-4E6E-BC9C-0C4347A2956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xmlns="" id="{1A195C95-088F-4994-9407-811C6EC165F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xmlns="" id="{6D737569-2FAD-4A90-87C9-48F2665B3E2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xmlns="" id="{B72D324B-2BC2-4B60-B978-D90CDA6E2D5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xmlns="" id="{62EE6284-DBA6-4CF0-BBCD-FB7275B0CB1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xmlns="" id="{E9EBCBE6-9967-4FD7-A0AE-7FC7E8CDE81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xmlns="" id="{0F287AD3-782D-4B09-B75E-6C71784F834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xmlns="" id="{4B9B41BF-CE01-4044-9D9E-4F2132A30A2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xmlns="" id="{38337209-84A9-44B0-8911-4976563D47A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xmlns="" id="{2EDE4D77-5CC0-413D-AB16-EDBDC347413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xmlns="" id="{AF50FD64-15EC-4FD4-B01A-B30EFBED2C0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xmlns="" id="{3CA3BA68-2710-4DC0-85E0-BC31C7EC77B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xmlns="" id="{8B611A60-4319-45C7-B080-B1A3E7C75BD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xmlns="" id="{6318DD03-9D0B-4886-9F24-694F6FCC87F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xmlns="" id="{A6D743E5-DF07-42A3-8BCE-DC51EC90839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xmlns="" id="{D62006E9-5A12-4611-AA8C-65908B2608F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xmlns="" id="{99392B23-41E2-49E6-B380-3725AE3724C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xmlns="" id="{99898248-064D-44B5-9723-EC56ED1BCE8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xmlns="" id="{A143FB1D-EE83-494A-B702-7BE72544706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xmlns="" id="{975853B6-47E4-465E-B44F-759D8CC2F9F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xmlns="" id="{851C93D6-B7EB-41E3-BC01-856F602D782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xmlns="" id="{5BD5B197-AFAA-40F9-AE62-B41EBE0DC1D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xmlns="" id="{D1DCB15F-B96C-4A0B-A64D-DA67575E2B9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xmlns="" id="{8DFBCC33-88AC-4385-85E2-E300C413607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xmlns="" id="{F1C4F4E0-1C23-4F2D-AEB0-06810B1CD11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xmlns="" id="{AD25AC3D-0EAC-484F-8E7D-DF97ED36E6A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xmlns="" id="{91648909-F783-4877-9FFA-36ABED9C418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xmlns="" id="{CDEB098F-9ED4-41D4-B977-7B1DBF846AB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xmlns="" id="{DB8F1784-F95E-4DFD-A486-0FBF136A6B4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xmlns="" id="{E85B7434-625A-4A63-9F78-C777F5EED48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xmlns="" id="{EA1624FC-5EBC-4B46-81BC-D8F232C0257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xmlns="" id="{0FD212C5-7A15-41BE-ACAB-40060D79B12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xmlns="" id="{96224DA8-6342-4463-B824-98668A94EBA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xmlns="" id="{BDE8C363-2EC4-4019-A47E-A3147A71999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xmlns="" id="{DF86EB90-96E9-49C2-ACDC-4FF3D045357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xmlns="" id="{0FBFBE10-31CF-4EC7-B3FC-6EDB7B3715C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xmlns="" id="{54C532B8-FD38-45DA-A6E8-CE1D20F1D3A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xmlns="" id="{7F9399B7-9F1E-4A59-9577-0EE95B32D14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xmlns="" id="{C00B7C63-81C6-49E0-B44C-47FD5415018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xmlns="" id="{C1C26FC2-366A-44CD-AACB-CC61F78798B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xmlns="" id="{90EE2298-F1D7-478D-86F9-030AEA97A3A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xmlns="" id="{79C7BA99-04E3-4046-A673-66DE5F4C7BD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xmlns="" id="{F699BB7F-7983-49E4-911B-463C3BA7869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xmlns="" id="{95B0D0CA-AC45-4543-B0BD-A628418C6AD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xmlns="" id="{870DF92D-1A7A-45EA-BDF8-CAC6A0C4E11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xmlns="" id="{3FC77564-AFAE-49F4-A088-DB8ABC422C0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xmlns="" id="{B95CB245-70E3-4479-8CD4-BC7A9DC58F8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xmlns="" id="{67CF5A11-1795-473B-B7A2-BEABD353361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xmlns="" id="{2AE2ED60-2806-468B-A5BA-93E75978B72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xmlns="" id="{42B5426E-FD44-4AD7-BFB8-625A9D321CC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xmlns="" id="{270BC184-6E8D-4DAA-BA61-6FB84BE17FB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xmlns="" id="{468AAE8B-808C-4441-B313-069A029A70C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xmlns="" id="{BC1267D4-6F74-4737-A9E4-95F0E3F4390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xmlns="" id="{A4682F6C-D308-4F17-813E-E6C8AA1523D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xmlns="" id="{BFD2221A-FBFE-4FF7-9F7C-46E52677648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xmlns="" id="{E05CC7E7-2E7A-4B50-94CD-631CDB3F2D2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xmlns="" id="{87909FD5-28B8-40A4-8372-91A9974B221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xmlns="" id="{C07252F1-ED03-40CF-99C9-A6B269377AA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xmlns="" id="{084F5EF2-F3F1-4733-BCAC-BDED670433D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xmlns="" id="{CEC67D74-D239-42FE-9AAC-A7721B998AC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xmlns="" id="{0FF9B457-B9D4-43D4-9FCC-3C525A8B63B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xmlns="" id="{58346CB9-C524-4C4D-9094-87488ED5734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 b="1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xmlns="" id="{867579C1-7643-47DE-A4B6-564E2E8FA81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xmlns="" id="{036461A9-7C88-4562-A3D1-200AEBA50D0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xmlns="" id="{F5DBAAD7-BED1-462D-93D9-799A36AB442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xmlns="" id="{A4C1F602-5A0F-42BD-9EBF-CB29E7312E2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xmlns="" id="{19751DA5-EB5F-4775-8212-518D209B272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xmlns="" id="{3E9EE016-2E56-4977-BE9C-0E74BBE517E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xmlns="" id="{348EF598-1C5C-48CF-B5F7-AE2C20C1E38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xmlns="" id="{920C1043-441F-4E50-92E4-26E32130CE8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xmlns="" id="{5E6536B1-15B2-4263-9459-0D12F0E013F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xmlns="" id="{A35D7254-E701-4875-ADD2-DCE146F52AC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xmlns="" id="{A9FA1823-09CB-4383-889E-33123A8B844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xmlns="" id="{570DA561-2EEF-4FD5-987A-969A89D2995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xmlns="" id="{0D1FE0AA-7884-4836-A006-483B09A5AE8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xmlns="" id="{4810270B-7097-4D2B-B0E3-5AA47CA107B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xmlns="" id="{318BE4E0-9486-4717-B72C-0764A900940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xmlns="" id="{F5ACFF70-4799-41B2-8F1D-DBB10051CFF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xmlns="" id="{951F324E-868F-4C82-814F-86BEE71872E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xmlns="" id="{64F69059-761F-4177-960E-73CB5A2022F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xmlns="" id="{C14F7F61-4FBB-451F-B75C-2B991D99366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xmlns="" id="{D03D0C22-F2AC-4AAC-BCFD-D799B4A58B5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xmlns="" id="{71395B4C-CE22-4B22-8878-5654C8313D6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xmlns="" id="{FD8ED90E-B8FD-4FF5-9A64-563946FA3004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xmlns="" id="{0F15CF06-CAC9-41B7-B130-B132F6150D2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xmlns="" id="{AFA21E96-C9BD-4E73-861F-1600268F0BD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 b="1" i="1"/>
            <a:t>※</a:t>
          </a:r>
          <a:r>
            <a:rPr kumimoji="1" lang="ja-JP" altLang="en-US" sz="2000" b="1" i="1"/>
            <a:t>この編成表は、予定です。担当者を変更する場合がありますのであらかじめご了承下さい</a:t>
          </a:r>
          <a:r>
            <a:rPr kumimoji="1" lang="ja-JP" altLang="en-US" sz="2000"/>
            <a:t>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xmlns="" id="{B6075449-2C2F-4430-ACC7-ED4ABC536BE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xmlns="" id="{BAE3432E-9FE2-408F-9BB8-3B80FDF9472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xmlns="" id="{8F19854C-0D19-43C1-889C-A064AE8EF86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xmlns="" id="{5D5FE4C7-4DF5-425C-8255-091D00BBAE29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xmlns="" id="{2DC63B40-414E-42DF-BBFF-215D393FB44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xmlns="" id="{BCA91DEF-7F8C-468F-962B-B402FE959D9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xmlns="" id="{AD858915-CF8F-4C9C-8D78-B9ABCFAA9619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xmlns="" id="{8170B70C-3C24-4F07-A66E-5075489D114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xmlns="" id="{69E511EF-69F2-4CD4-AD4C-04CEC0F13DF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xmlns="" id="{AF524429-83B0-4492-A008-572F166B468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xmlns="" id="{4570AEC8-7264-454A-B9D0-E2A867D9118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xmlns="" id="{A9D47DC3-F49C-4A4B-85BE-10F68273EE0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xmlns="" id="{411B9FF4-3AE1-4140-A187-C467CCA4B24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xmlns="" id="{7A9F0A9C-3B66-452B-A5AB-088D8387E91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xmlns="" id="{D427D4C0-E929-4112-990F-65F51D44B42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xmlns="" id="{926EB985-3EF7-44F5-BBC0-268B7313B150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xmlns="" id="{8A9A1B57-674B-40A2-AC9F-EE45E84D2C3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xmlns="" id="{B047B50E-B5FC-42BA-AD2D-D866885FE2D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xmlns="" id="{F8AC6F61-6ED1-43E7-AED4-C16145BEC38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xmlns="" id="{06B12FB2-57B7-48E2-A2FC-16A78CD76A5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xmlns="" id="{1DC88232-B667-4685-864A-F5A4541FCBD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xmlns="" id="{48390EE2-5EF2-495E-A943-0029ABD6EAB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xmlns="" id="{2D9D1E70-BCF8-402C-93A3-51635349D60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xmlns="" id="{4C6547D6-97AC-4CB5-A5C2-047D98BA2E6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xmlns="" id="{5BFC60C1-B6D7-4BBC-8FFF-C27212F062A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xmlns="" id="{C9E9297B-B891-4042-B70F-2D8652D7BCFC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xmlns="" id="{FB6566DB-234D-4FF8-8D25-A42A510C20D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xmlns="" id="{E567DD29-CA0C-449B-B4F3-12FA62F86A6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xmlns="" id="{FE086032-2FB1-4393-9AEF-207D7CDA01F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xmlns="" id="{E1CA01DE-8995-429F-B627-AD14BB63AB9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xmlns="" id="{FE4DABA7-6C45-4BB5-B957-DDF82EE2567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xmlns="" id="{FA5749E0-E7E9-48F2-8CB1-134F76F6AA7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xmlns="" id="{2727D688-3857-440F-8CC4-85AED121F4E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xmlns="" id="{89F2FCDE-C1E3-44C6-9CC3-7B97BCE2D9A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xmlns="" id="{ED9D8477-ABAD-4F3E-8041-51B01358C4B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xmlns="" id="{06A5E66F-2D6B-4B32-9B4E-7BB8775B62A2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xmlns="" id="{9565D74C-8186-4A0D-A52C-6AA337DD086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xmlns="" id="{868EFD5F-8740-4306-B2DF-7A7205FA389B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xmlns="" id="{11B20343-C0F3-4809-BE1E-A1DEA3AE3A8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xmlns="" id="{B8B91573-0AD0-4E7F-91EB-27ABB3FB469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xmlns="" id="{F3EE30FF-256F-4295-8660-7DC7947EDB9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xmlns="" id="{4042C657-5899-4DB0-AF31-8B5CF5FFC88F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xmlns="" id="{104EB7A5-59D0-42C0-BE1B-DDE6A60609A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7" name="テキスト ボックス 386">
          <a:extLst>
            <a:ext uri="{FF2B5EF4-FFF2-40B4-BE49-F238E27FC236}">
              <a16:creationId xmlns:a16="http://schemas.microsoft.com/office/drawing/2014/main" xmlns="" id="{A376E30E-B10A-4B20-8036-AF268DB80C8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88" name="テキスト ボックス 387">
          <a:extLst>
            <a:ext uri="{FF2B5EF4-FFF2-40B4-BE49-F238E27FC236}">
              <a16:creationId xmlns:a16="http://schemas.microsoft.com/office/drawing/2014/main" xmlns="" id="{A7B9B57F-BB1B-46B3-97A9-D5ECE434363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xmlns="" id="{C4364064-ABAF-4B23-A51B-A90B8B5C38D7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0" name="テキスト ボックス 389">
          <a:extLst>
            <a:ext uri="{FF2B5EF4-FFF2-40B4-BE49-F238E27FC236}">
              <a16:creationId xmlns:a16="http://schemas.microsoft.com/office/drawing/2014/main" xmlns="" id="{7E6FA9F5-2525-47C6-9A13-62860649994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xmlns="" id="{B5AE2F88-EB38-4B2E-8183-1871559074C5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2" name="テキスト ボックス 391">
          <a:extLst>
            <a:ext uri="{FF2B5EF4-FFF2-40B4-BE49-F238E27FC236}">
              <a16:creationId xmlns:a16="http://schemas.microsoft.com/office/drawing/2014/main" xmlns="" id="{16380554-5026-4D80-9D1F-91D99E64EA0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xmlns="" id="{C03CBB59-0D3C-4A60-BA49-E0CF16720D2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xmlns="" id="{FC57C263-E445-40C5-8DF1-D353A278989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xmlns="" id="{565CCBA0-CF62-496A-ABF6-A86D5635DC28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6" name="テキスト ボックス 395">
          <a:extLst>
            <a:ext uri="{FF2B5EF4-FFF2-40B4-BE49-F238E27FC236}">
              <a16:creationId xmlns:a16="http://schemas.microsoft.com/office/drawing/2014/main" xmlns="" id="{F2350627-32C2-4B75-979A-C91567A7D47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xmlns="" id="{7D468C59-B418-401D-9078-BC1E303BC051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398" name="テキスト ボックス 397">
          <a:extLst>
            <a:ext uri="{FF2B5EF4-FFF2-40B4-BE49-F238E27FC236}">
              <a16:creationId xmlns:a16="http://schemas.microsoft.com/office/drawing/2014/main" xmlns="" id="{71D4E005-0914-457D-92AE-7C4F5E92B04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xmlns="" id="{557D5623-6903-4CEC-8B45-231B8AAE068E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0" name="テキスト ボックス 399">
          <a:extLst>
            <a:ext uri="{FF2B5EF4-FFF2-40B4-BE49-F238E27FC236}">
              <a16:creationId xmlns:a16="http://schemas.microsoft.com/office/drawing/2014/main" xmlns="" id="{32E0DF23-317F-4590-981E-138162F7465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1" name="テキスト ボックス 400">
          <a:extLst>
            <a:ext uri="{FF2B5EF4-FFF2-40B4-BE49-F238E27FC236}">
              <a16:creationId xmlns:a16="http://schemas.microsoft.com/office/drawing/2014/main" xmlns="" id="{926A60AF-1EC6-468E-BB74-2075E53D0F1A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2" name="テキスト ボックス 401">
          <a:extLst>
            <a:ext uri="{FF2B5EF4-FFF2-40B4-BE49-F238E27FC236}">
              <a16:creationId xmlns:a16="http://schemas.microsoft.com/office/drawing/2014/main" xmlns="" id="{6FAE7212-7BCD-4AFE-A369-B0338840848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3" name="テキスト ボックス 402">
          <a:extLst>
            <a:ext uri="{FF2B5EF4-FFF2-40B4-BE49-F238E27FC236}">
              <a16:creationId xmlns:a16="http://schemas.microsoft.com/office/drawing/2014/main" xmlns="" id="{08F6D41F-296A-48A6-821A-71A800C00A13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4" name="テキスト ボックス 403">
          <a:extLst>
            <a:ext uri="{FF2B5EF4-FFF2-40B4-BE49-F238E27FC236}">
              <a16:creationId xmlns:a16="http://schemas.microsoft.com/office/drawing/2014/main" xmlns="" id="{B2E5E392-4468-4139-9A79-1CBDEEDA5B0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5" name="テキスト ボックス 404">
          <a:extLst>
            <a:ext uri="{FF2B5EF4-FFF2-40B4-BE49-F238E27FC236}">
              <a16:creationId xmlns:a16="http://schemas.microsoft.com/office/drawing/2014/main" xmlns="" id="{4047F39E-D482-4C01-83F8-93BE2537AA9D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この編成表は、予定です。担当者を変更する場合がありますのであらかじめご了承下さい。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6" name="テキスト ボックス 405">
          <a:extLst>
            <a:ext uri="{FF2B5EF4-FFF2-40B4-BE49-F238E27FC236}">
              <a16:creationId xmlns:a16="http://schemas.microsoft.com/office/drawing/2014/main" xmlns="" id="{ACD0B23C-AF7D-4370-A550-8A5ED1C54ED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8</xdr:col>
      <xdr:colOff>190500</xdr:colOff>
      <xdr:row>37</xdr:row>
      <xdr:rowOff>209549</xdr:rowOff>
    </xdr:from>
    <xdr:to>
      <xdr:col>34</xdr:col>
      <xdr:colOff>323850</xdr:colOff>
      <xdr:row>39</xdr:row>
      <xdr:rowOff>171450</xdr:rowOff>
    </xdr:to>
    <xdr:sp macro="" textlink="">
      <xdr:nvSpPr>
        <xdr:cNvPr id="407" name="テキスト ボックス 406">
          <a:extLst>
            <a:ext uri="{FF2B5EF4-FFF2-40B4-BE49-F238E27FC236}">
              <a16:creationId xmlns:a16="http://schemas.microsoft.com/office/drawing/2014/main" xmlns="" id="{D2EDD4EA-0724-44E5-9FDA-255F77C7B626}"/>
            </a:ext>
          </a:extLst>
        </xdr:cNvPr>
        <xdr:cNvSpPr txBox="1"/>
      </xdr:nvSpPr>
      <xdr:spPr>
        <a:xfrm>
          <a:off x="4495800" y="12811124"/>
          <a:ext cx="11744325" cy="62865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2000"/>
            <a:t>※</a:t>
          </a:r>
          <a:r>
            <a:rPr kumimoji="1" lang="ja-JP" altLang="en-US" sz="2000"/>
            <a:t>この編成表は、予定です。級編成、担当者を変更する場合がごさいます。あらかじめご了承ください。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08" name="テキスト ボックス 407">
          <a:extLst>
            <a:ext uri="{FF2B5EF4-FFF2-40B4-BE49-F238E27FC236}">
              <a16:creationId xmlns:a16="http://schemas.microsoft.com/office/drawing/2014/main" xmlns="" id="{904DDCC6-0408-469E-A2E7-1794999E9EB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0" name="テキスト ボックス 409">
          <a:extLst>
            <a:ext uri="{FF2B5EF4-FFF2-40B4-BE49-F238E27FC236}">
              <a16:creationId xmlns:a16="http://schemas.microsoft.com/office/drawing/2014/main" xmlns="" id="{01B1A76E-2B58-45F7-99BE-3270623F08E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2" name="テキスト ボックス 411">
          <a:extLst>
            <a:ext uri="{FF2B5EF4-FFF2-40B4-BE49-F238E27FC236}">
              <a16:creationId xmlns:a16="http://schemas.microsoft.com/office/drawing/2014/main" xmlns="" id="{F2BA85D6-EC71-4E4E-8657-667574CEA13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xmlns="" id="{45FECFE1-D5B8-4209-9F0A-A04522EC6361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6" name="テキスト ボックス 415">
          <a:extLst>
            <a:ext uri="{FF2B5EF4-FFF2-40B4-BE49-F238E27FC236}">
              <a16:creationId xmlns:a16="http://schemas.microsoft.com/office/drawing/2014/main" xmlns="" id="{30556D90-B180-4CC6-8ADD-A968C95490C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18" name="テキスト ボックス 417">
          <a:extLst>
            <a:ext uri="{FF2B5EF4-FFF2-40B4-BE49-F238E27FC236}">
              <a16:creationId xmlns:a16="http://schemas.microsoft.com/office/drawing/2014/main" xmlns="" id="{E8BF89FD-5AAB-474E-B7EC-9ED373221AB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xmlns="" id="{ED3C0583-ED2F-4EEE-86BF-FC7EDD0D935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xmlns="" id="{5782CEB6-21C0-4990-90BB-31B3D443D37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xmlns="" id="{71370BAC-775D-4A77-9A99-661207E8A22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6" name="テキスト ボックス 425">
          <a:extLst>
            <a:ext uri="{FF2B5EF4-FFF2-40B4-BE49-F238E27FC236}">
              <a16:creationId xmlns:a16="http://schemas.microsoft.com/office/drawing/2014/main" xmlns="" id="{6166C7E6-D8C2-4488-9C1C-DD384EE6F94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xmlns="" id="{AB552877-278C-449D-8CEC-0D9C4204BB5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xmlns="" id="{D0EF3D2F-DE90-40E2-881F-D1DE5667762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xmlns="" id="{20DB4FE5-8F20-42F0-A482-B16BB65F0FE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xmlns="" id="{388044F7-1B96-4591-9C78-9C847C0C9465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6" name="テキスト ボックス 435">
          <a:extLst>
            <a:ext uri="{FF2B5EF4-FFF2-40B4-BE49-F238E27FC236}">
              <a16:creationId xmlns:a16="http://schemas.microsoft.com/office/drawing/2014/main" xmlns="" id="{2FC6D843-8E6E-4C83-9A08-F243B1AE3D1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38" name="テキスト ボックス 437">
          <a:extLst>
            <a:ext uri="{FF2B5EF4-FFF2-40B4-BE49-F238E27FC236}">
              <a16:creationId xmlns:a16="http://schemas.microsoft.com/office/drawing/2014/main" xmlns="" id="{308C5EF1-E439-4019-B166-E2847E66065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0" name="テキスト ボックス 439">
          <a:extLst>
            <a:ext uri="{FF2B5EF4-FFF2-40B4-BE49-F238E27FC236}">
              <a16:creationId xmlns:a16="http://schemas.microsoft.com/office/drawing/2014/main" xmlns="" id="{1A1939D7-450C-4718-9A49-3D8CE11EBA0C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2" name="テキスト ボックス 441">
          <a:extLst>
            <a:ext uri="{FF2B5EF4-FFF2-40B4-BE49-F238E27FC236}">
              <a16:creationId xmlns:a16="http://schemas.microsoft.com/office/drawing/2014/main" xmlns="" id="{92ED8320-DC41-4989-8672-39575A53B67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4" name="テキスト ボックス 443">
          <a:extLst>
            <a:ext uri="{FF2B5EF4-FFF2-40B4-BE49-F238E27FC236}">
              <a16:creationId xmlns:a16="http://schemas.microsoft.com/office/drawing/2014/main" xmlns="" id="{B7B62729-29A6-40B6-8081-E7243030657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xmlns="" id="{114EAB33-06C1-4D6D-BC3C-829A85EBE33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xmlns="" id="{404D2524-C035-4193-9314-35C1DDC5362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xmlns="" id="{6D1BF787-FFC8-4E5F-9D95-344ABED7A67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xmlns="" id="{D360A924-8B27-4B4E-9AF2-55D7FB25988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xmlns="" id="{73D303A1-2365-44DF-AA30-72187185C57A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xmlns="" id="{11EF1C88-4B19-4343-806D-B5A182917796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58" name="テキスト ボックス 457">
          <a:extLst>
            <a:ext uri="{FF2B5EF4-FFF2-40B4-BE49-F238E27FC236}">
              <a16:creationId xmlns:a16="http://schemas.microsoft.com/office/drawing/2014/main" xmlns="" id="{BFCD4F0D-71D5-477E-A6F1-D11C17B6C7B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0" name="テキスト ボックス 459">
          <a:extLst>
            <a:ext uri="{FF2B5EF4-FFF2-40B4-BE49-F238E27FC236}">
              <a16:creationId xmlns:a16="http://schemas.microsoft.com/office/drawing/2014/main" xmlns="" id="{0573258E-49A6-4B4D-A117-68140DD9B03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2" name="テキスト ボックス 461">
          <a:extLst>
            <a:ext uri="{FF2B5EF4-FFF2-40B4-BE49-F238E27FC236}">
              <a16:creationId xmlns:a16="http://schemas.microsoft.com/office/drawing/2014/main" xmlns="" id="{89EB8B17-EEB3-4E73-9807-AD387C78E0B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4" name="テキスト ボックス 463">
          <a:extLst>
            <a:ext uri="{FF2B5EF4-FFF2-40B4-BE49-F238E27FC236}">
              <a16:creationId xmlns:a16="http://schemas.microsoft.com/office/drawing/2014/main" xmlns="" id="{A7AA6E84-0267-492F-AD39-A111F024295E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6" name="テキスト ボックス 465">
          <a:extLst>
            <a:ext uri="{FF2B5EF4-FFF2-40B4-BE49-F238E27FC236}">
              <a16:creationId xmlns:a16="http://schemas.microsoft.com/office/drawing/2014/main" xmlns="" id="{09805497-A4EF-400D-B975-E4022DAA5F5B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xmlns="" id="{BF7C7310-969E-4279-9CDD-BB55B48BE48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0" name="テキスト ボックス 469">
          <a:extLst>
            <a:ext uri="{FF2B5EF4-FFF2-40B4-BE49-F238E27FC236}">
              <a16:creationId xmlns:a16="http://schemas.microsoft.com/office/drawing/2014/main" xmlns="" id="{C79813FB-8527-4E6F-8315-67053D0F192D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2" name="テキスト ボックス 471">
          <a:extLst>
            <a:ext uri="{FF2B5EF4-FFF2-40B4-BE49-F238E27FC236}">
              <a16:creationId xmlns:a16="http://schemas.microsoft.com/office/drawing/2014/main" xmlns="" id="{79EC722B-690B-4979-BCA1-923AFAF06B6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xmlns="" id="{712646F9-575B-44EF-847B-7EE0DF22A728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xmlns="" id="{D3E9345A-6819-45D0-A0A2-BF8B6CD61000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xmlns="" id="{39D9E210-F0E1-4CD5-BD46-0A3B42C86E7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xmlns="" id="{BFD05B75-1124-4176-8DB3-8F053748256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2" name="テキスト ボックス 481">
          <a:extLst>
            <a:ext uri="{FF2B5EF4-FFF2-40B4-BE49-F238E27FC236}">
              <a16:creationId xmlns:a16="http://schemas.microsoft.com/office/drawing/2014/main" xmlns="" id="{F479A235-DBE1-4C2C-8276-361BD0DBF652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4" name="テキスト ボックス 483">
          <a:extLst>
            <a:ext uri="{FF2B5EF4-FFF2-40B4-BE49-F238E27FC236}">
              <a16:creationId xmlns:a16="http://schemas.microsoft.com/office/drawing/2014/main" xmlns="" id="{9E8D274B-6FE2-4257-8027-3935607D3344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6" name="テキスト ボックス 485">
          <a:extLst>
            <a:ext uri="{FF2B5EF4-FFF2-40B4-BE49-F238E27FC236}">
              <a16:creationId xmlns:a16="http://schemas.microsoft.com/office/drawing/2014/main" xmlns="" id="{7962D6A7-181F-45BC-B2EC-78DCBC76BEE3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88" name="テキスト ボックス 487">
          <a:extLst>
            <a:ext uri="{FF2B5EF4-FFF2-40B4-BE49-F238E27FC236}">
              <a16:creationId xmlns:a16="http://schemas.microsoft.com/office/drawing/2014/main" xmlns="" id="{FC7CEE69-E788-47CE-A76F-DC5BCF577ABF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1</xdr:col>
      <xdr:colOff>190500</xdr:colOff>
      <xdr:row>13</xdr:row>
      <xdr:rowOff>114300</xdr:rowOff>
    </xdr:from>
    <xdr:to>
      <xdr:col>27</xdr:col>
      <xdr:colOff>400050</xdr:colOff>
      <xdr:row>14</xdr:row>
      <xdr:rowOff>171450</xdr:rowOff>
    </xdr:to>
    <xdr:sp macro="" textlink="">
      <xdr:nvSpPr>
        <xdr:cNvPr id="490" name="テキスト ボックス 489">
          <a:extLst>
            <a:ext uri="{FF2B5EF4-FFF2-40B4-BE49-F238E27FC236}">
              <a16:creationId xmlns:a16="http://schemas.microsoft.com/office/drawing/2014/main" xmlns="" id="{7A06199C-9362-4F34-A68C-E608F2EDE5E7}"/>
            </a:ext>
          </a:extLst>
        </xdr:cNvPr>
        <xdr:cNvSpPr txBox="1"/>
      </xdr:nvSpPr>
      <xdr:spPr>
        <a:xfrm>
          <a:off x="1581150" y="4714875"/>
          <a:ext cx="11677650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800" b="0"/>
            <a:t>各コース・クラスの年齢・レベルにより、コース変更を依頼する場合がありますのでご協力をお願い致します。</a:t>
          </a:r>
        </a:p>
      </xdr:txBody>
    </xdr:sp>
    <xdr:clientData/>
  </xdr:twoCellAnchor>
  <xdr:twoCellAnchor>
    <xdr:from>
      <xdr:col>22</xdr:col>
      <xdr:colOff>111125</xdr:colOff>
      <xdr:row>5</xdr:row>
      <xdr:rowOff>111125</xdr:rowOff>
    </xdr:from>
    <xdr:to>
      <xdr:col>27</xdr:col>
      <xdr:colOff>362858</xdr:colOff>
      <xdr:row>12</xdr:row>
      <xdr:rowOff>254000</xdr:rowOff>
    </xdr:to>
    <xdr:sp macro="" textlink="">
      <xdr:nvSpPr>
        <xdr:cNvPr id="517" name="テキスト ボックス 516">
          <a:extLst>
            <a:ext uri="{FF2B5EF4-FFF2-40B4-BE49-F238E27FC236}">
              <a16:creationId xmlns:a16="http://schemas.microsoft.com/office/drawing/2014/main" xmlns="" id="{3DC91F46-5028-4BF9-B2B7-4C168BACE147}"/>
            </a:ext>
          </a:extLst>
        </xdr:cNvPr>
        <xdr:cNvSpPr txBox="1"/>
      </xdr:nvSpPr>
      <xdr:spPr>
        <a:xfrm>
          <a:off x="10429875" y="2032000"/>
          <a:ext cx="2775858" cy="24765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つばさ幼稚園</a:t>
          </a:r>
          <a:endParaRPr kumimoji="1" lang="en-US" altLang="ja-JP" sz="2000"/>
        </a:p>
        <a:p>
          <a:pPr algn="ctr"/>
          <a:r>
            <a:rPr kumimoji="1" lang="ja-JP" altLang="en-US" sz="1400"/>
            <a:t>年中</a:t>
          </a:r>
          <a:endParaRPr kumimoji="1" lang="en-US" altLang="ja-JP" sz="1400"/>
        </a:p>
        <a:p>
          <a:pPr algn="ctr"/>
          <a:r>
            <a:rPr kumimoji="1" lang="ja-JP" altLang="en-US" sz="1400"/>
            <a:t>①牧・</a:t>
          </a:r>
          <a:r>
            <a:rPr kumimoji="1" lang="ja-JP" altLang="en-US" sz="1400">
              <a:solidFill>
                <a:schemeClr val="tx1"/>
              </a:solidFill>
            </a:rPr>
            <a:t>渡邊</a:t>
          </a:r>
          <a:r>
            <a:rPr kumimoji="1" lang="ja-JP" altLang="en-US" sz="1400"/>
            <a:t>②大平・光永</a:t>
          </a:r>
          <a:endParaRPr kumimoji="1" lang="en-US" altLang="ja-JP" sz="1400"/>
        </a:p>
        <a:p>
          <a:pPr algn="ctr"/>
          <a:r>
            <a:rPr kumimoji="1" lang="ja-JP" altLang="en-US" sz="1400"/>
            <a:t>③元重・木村④小笠原・坂本</a:t>
          </a:r>
          <a:endParaRPr kumimoji="1" lang="en-US" altLang="ja-JP" sz="1400"/>
        </a:p>
        <a:p>
          <a:pPr algn="ctr"/>
          <a:r>
            <a:rPr kumimoji="1" lang="ja-JP" altLang="en-US" sz="1400"/>
            <a:t>年長</a:t>
          </a:r>
          <a:endParaRPr kumimoji="1" lang="en-US" altLang="ja-JP" sz="1400"/>
        </a:p>
        <a:p>
          <a:pPr algn="ctr"/>
          <a:r>
            <a:rPr kumimoji="1" lang="ja-JP" altLang="en-US" sz="1400"/>
            <a:t>　①牧・渡邊②大平・光永　   　      ③元重・木村④小笠原・坂本</a:t>
          </a:r>
          <a:endParaRPr kumimoji="1" lang="en-US" altLang="ja-JP" sz="1400"/>
        </a:p>
        <a:p>
          <a:pPr algn="ctr"/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5"/>
  <sheetViews>
    <sheetView view="pageBreakPreview" zoomScale="60" zoomScaleNormal="75" workbookViewId="0">
      <pane xSplit="1" ySplit="5" topLeftCell="B6" activePane="bottomRight" state="frozen"/>
      <selection activeCell="H4" sqref="H4:O5"/>
      <selection pane="topRight" activeCell="H4" sqref="H4:O5"/>
      <selection pane="bottomLeft" activeCell="H4" sqref="H4:O5"/>
      <selection pane="bottomRight" activeCell="AQ23" sqref="AQ23"/>
    </sheetView>
  </sheetViews>
  <sheetFormatPr defaultColWidth="9" defaultRowHeight="13.5" x14ac:dyDescent="0.15"/>
  <cols>
    <col min="1" max="1" width="18.25" style="204" bestFit="1" customWidth="1"/>
    <col min="2" max="2" width="6.25" style="204" customWidth="1"/>
    <col min="3" max="3" width="2.5" style="204" bestFit="1" customWidth="1"/>
    <col min="4" max="4" width="8.75" style="204" bestFit="1" customWidth="1"/>
    <col min="5" max="5" width="6.75" style="204" customWidth="1"/>
    <col min="6" max="6" width="7.5" style="204" bestFit="1" customWidth="1"/>
    <col min="7" max="7" width="5.625" style="218" customWidth="1"/>
    <col min="8" max="8" width="0.875" style="204" customWidth="1"/>
    <col min="9" max="9" width="6.125" style="204" customWidth="1"/>
    <col min="10" max="10" width="2.5" style="204" bestFit="1" customWidth="1"/>
    <col min="11" max="11" width="8.75" style="204" bestFit="1" customWidth="1"/>
    <col min="12" max="13" width="7.375" style="204" customWidth="1"/>
    <col min="14" max="14" width="6" style="218" customWidth="1"/>
    <col min="15" max="15" width="0.875" style="204" customWidth="1"/>
    <col min="16" max="16" width="7" style="204" bestFit="1" customWidth="1"/>
    <col min="17" max="17" width="2.5" style="204" bestFit="1" customWidth="1"/>
    <col min="18" max="18" width="8.75" style="204" bestFit="1" customWidth="1"/>
    <col min="19" max="20" width="7.5" style="204" customWidth="1"/>
    <col min="21" max="21" width="6" style="218" customWidth="1"/>
    <col min="22" max="22" width="0.875" style="204" customWidth="1"/>
    <col min="23" max="23" width="7" style="204" bestFit="1" customWidth="1"/>
    <col min="24" max="24" width="2.5" style="204" bestFit="1" customWidth="1"/>
    <col min="25" max="25" width="8.75" style="204" bestFit="1" customWidth="1"/>
    <col min="26" max="26" width="7.5" style="204" bestFit="1" customWidth="1"/>
    <col min="27" max="27" width="7.375" style="204" customWidth="1"/>
    <col min="28" max="28" width="6" style="218" customWidth="1"/>
    <col min="29" max="29" width="0.875" style="204" customWidth="1"/>
    <col min="30" max="30" width="7" style="204" bestFit="1" customWidth="1"/>
    <col min="31" max="31" width="2.5" style="204" bestFit="1" customWidth="1"/>
    <col min="32" max="32" width="8.75" style="204" bestFit="1" customWidth="1"/>
    <col min="33" max="34" width="7.5" style="204" bestFit="1" customWidth="1"/>
    <col min="35" max="35" width="6" style="218" customWidth="1"/>
    <col min="36" max="36" width="0.875" style="204" customWidth="1"/>
    <col min="37" max="37" width="11.25" style="204" bestFit="1" customWidth="1"/>
    <col min="38" max="38" width="5.25" style="204" customWidth="1"/>
    <col min="39" max="39" width="3.5" style="204" bestFit="1" customWidth="1"/>
    <col min="40" max="40" width="8.75" style="204" bestFit="1" customWidth="1"/>
    <col min="41" max="42" width="7.5" style="204" bestFit="1" customWidth="1"/>
    <col min="43" max="43" width="7" style="218" customWidth="1"/>
    <col min="44" max="44" width="1.625" style="204" customWidth="1"/>
    <col min="45" max="45" width="7" style="204" customWidth="1"/>
    <col min="46" max="46" width="2.5" style="204" bestFit="1" customWidth="1"/>
    <col min="47" max="47" width="8.625" style="204" customWidth="1"/>
    <col min="48" max="49" width="7.5" style="204" customWidth="1"/>
    <col min="50" max="50" width="5.875" style="218" customWidth="1"/>
    <col min="51" max="51" width="9" style="204"/>
    <col min="52" max="57" width="6.75" style="204" customWidth="1"/>
    <col min="58" max="58" width="8.5" style="204" customWidth="1"/>
    <col min="59" max="59" width="7" style="204" bestFit="1" customWidth="1"/>
    <col min="60" max="60" width="9.375" style="204" bestFit="1" customWidth="1"/>
    <col min="61" max="61" width="8.125" style="204" bestFit="1" customWidth="1"/>
    <col min="62" max="62" width="7.375" style="204" customWidth="1"/>
    <col min="63" max="63" width="7.375" style="204" bestFit="1" customWidth="1"/>
    <col min="64" max="65" width="8.625" style="204" customWidth="1"/>
    <col min="66" max="16384" width="9" style="204"/>
  </cols>
  <sheetData>
    <row r="1" spans="1:50" ht="26.25" customHeight="1" x14ac:dyDescent="0.15">
      <c r="A1" s="19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45" customHeight="1" x14ac:dyDescent="0.15">
      <c r="A2" s="198" t="s">
        <v>201</v>
      </c>
      <c r="B2" s="244">
        <v>45047</v>
      </c>
      <c r="C2" s="245"/>
      <c r="D2" s="245"/>
      <c r="E2" s="245"/>
      <c r="F2" s="245"/>
      <c r="G2" s="245"/>
      <c r="H2" s="1"/>
      <c r="I2" s="246" t="s">
        <v>0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1"/>
      <c r="AS2" s="1"/>
      <c r="AT2" s="1"/>
      <c r="AU2" s="1"/>
      <c r="AV2" s="1"/>
      <c r="AW2" s="1"/>
      <c r="AX2" s="1"/>
    </row>
    <row r="3" spans="1:50" s="3" customFormat="1" ht="29.25" thickBot="1" x14ac:dyDescent="0.2">
      <c r="B3" s="247"/>
      <c r="C3" s="247"/>
      <c r="D3" s="247"/>
      <c r="E3" s="248"/>
      <c r="F3" s="248"/>
      <c r="G3" s="248"/>
      <c r="I3" s="247"/>
      <c r="J3" s="247"/>
      <c r="K3" s="247"/>
      <c r="L3" s="248"/>
      <c r="M3" s="248"/>
      <c r="N3" s="248"/>
      <c r="P3" s="247"/>
      <c r="Q3" s="247"/>
      <c r="R3" s="247"/>
      <c r="S3" s="247"/>
      <c r="T3" s="247"/>
      <c r="U3" s="247"/>
      <c r="V3" s="4"/>
      <c r="W3" s="249"/>
      <c r="X3" s="249"/>
      <c r="Y3" s="249"/>
      <c r="Z3" s="250"/>
      <c r="AA3" s="250"/>
      <c r="AB3" s="250"/>
      <c r="AC3" s="4"/>
      <c r="AD3" s="249"/>
      <c r="AE3" s="249"/>
      <c r="AF3" s="249"/>
      <c r="AG3" s="250"/>
      <c r="AH3" s="250"/>
      <c r="AI3" s="250"/>
      <c r="AL3" s="249"/>
      <c r="AM3" s="249"/>
      <c r="AN3" s="249"/>
      <c r="AO3" s="250"/>
      <c r="AP3" s="250"/>
      <c r="AQ3" s="250"/>
      <c r="AS3" s="249"/>
      <c r="AT3" s="249"/>
      <c r="AU3" s="249"/>
      <c r="AV3" s="250"/>
      <c r="AW3" s="250"/>
      <c r="AX3" s="250"/>
    </row>
    <row r="4" spans="1:50" ht="25.5" x14ac:dyDescent="0.15">
      <c r="A4" s="258"/>
      <c r="B4" s="260" t="s">
        <v>249</v>
      </c>
      <c r="C4" s="261"/>
      <c r="D4" s="261"/>
      <c r="E4" s="261"/>
      <c r="F4" s="261"/>
      <c r="G4" s="262"/>
      <c r="H4" s="205"/>
      <c r="I4" s="260" t="s">
        <v>225</v>
      </c>
      <c r="J4" s="261"/>
      <c r="K4" s="261"/>
      <c r="L4" s="261"/>
      <c r="M4" s="261"/>
      <c r="N4" s="262"/>
      <c r="O4" s="205"/>
      <c r="P4" s="260" t="s">
        <v>251</v>
      </c>
      <c r="Q4" s="261"/>
      <c r="R4" s="261"/>
      <c r="S4" s="261"/>
      <c r="T4" s="261"/>
      <c r="U4" s="262"/>
      <c r="V4" s="5"/>
      <c r="W4" s="266" t="s">
        <v>224</v>
      </c>
      <c r="X4" s="267"/>
      <c r="Y4" s="267"/>
      <c r="Z4" s="267"/>
      <c r="AA4" s="267"/>
      <c r="AB4" s="268"/>
      <c r="AC4" s="5"/>
      <c r="AD4" s="260" t="s">
        <v>223</v>
      </c>
      <c r="AE4" s="261"/>
      <c r="AF4" s="261"/>
      <c r="AG4" s="261"/>
      <c r="AH4" s="261"/>
      <c r="AI4" s="262"/>
      <c r="AJ4" s="5"/>
      <c r="AK4" s="272"/>
      <c r="AL4" s="274" t="s">
        <v>1</v>
      </c>
      <c r="AM4" s="274"/>
      <c r="AN4" s="274"/>
      <c r="AO4" s="274"/>
      <c r="AP4" s="274"/>
      <c r="AQ4" s="275"/>
      <c r="AR4" s="5"/>
      <c r="AS4" s="278" t="s">
        <v>250</v>
      </c>
      <c r="AT4" s="279"/>
      <c r="AU4" s="279"/>
      <c r="AV4" s="279"/>
      <c r="AW4" s="279"/>
      <c r="AX4" s="280"/>
    </row>
    <row r="5" spans="1:50" ht="26.25" thickBot="1" x14ac:dyDescent="0.2">
      <c r="A5" s="259"/>
      <c r="B5" s="263"/>
      <c r="C5" s="264"/>
      <c r="D5" s="264"/>
      <c r="E5" s="264"/>
      <c r="F5" s="264"/>
      <c r="G5" s="265"/>
      <c r="H5" s="205"/>
      <c r="I5" s="263"/>
      <c r="J5" s="264"/>
      <c r="K5" s="264"/>
      <c r="L5" s="264"/>
      <c r="M5" s="264"/>
      <c r="N5" s="265"/>
      <c r="O5" s="205"/>
      <c r="P5" s="263"/>
      <c r="Q5" s="264"/>
      <c r="R5" s="264"/>
      <c r="S5" s="264"/>
      <c r="T5" s="264"/>
      <c r="U5" s="265"/>
      <c r="V5" s="5"/>
      <c r="W5" s="269"/>
      <c r="X5" s="270"/>
      <c r="Y5" s="270"/>
      <c r="Z5" s="270"/>
      <c r="AA5" s="270"/>
      <c r="AB5" s="271"/>
      <c r="AC5" s="5"/>
      <c r="AD5" s="263"/>
      <c r="AE5" s="264"/>
      <c r="AF5" s="264"/>
      <c r="AG5" s="264"/>
      <c r="AH5" s="264"/>
      <c r="AI5" s="265"/>
      <c r="AJ5" s="5"/>
      <c r="AK5" s="273"/>
      <c r="AL5" s="276"/>
      <c r="AM5" s="276"/>
      <c r="AN5" s="276"/>
      <c r="AO5" s="276"/>
      <c r="AP5" s="276"/>
      <c r="AQ5" s="277"/>
      <c r="AR5" s="5"/>
      <c r="AS5" s="281"/>
      <c r="AT5" s="282"/>
      <c r="AU5" s="282"/>
      <c r="AV5" s="282"/>
      <c r="AW5" s="282"/>
      <c r="AX5" s="283"/>
    </row>
    <row r="6" spans="1:50" ht="26.25" customHeight="1" x14ac:dyDescent="0.15">
      <c r="A6" s="6" t="s">
        <v>2</v>
      </c>
      <c r="B6" s="289"/>
      <c r="C6" s="290"/>
      <c r="D6" s="290"/>
      <c r="E6" s="290"/>
      <c r="F6" s="290"/>
      <c r="G6" s="291"/>
      <c r="H6" s="7"/>
      <c r="I6" s="256" t="s">
        <v>3</v>
      </c>
      <c r="J6" s="299" t="s">
        <v>4</v>
      </c>
      <c r="K6" s="300"/>
      <c r="L6" s="8" t="s">
        <v>125</v>
      </c>
      <c r="M6" s="8"/>
      <c r="N6" s="217">
        <v>5</v>
      </c>
      <c r="O6" s="7"/>
      <c r="P6" s="256" t="s">
        <v>5</v>
      </c>
      <c r="Q6" s="301" t="s">
        <v>6</v>
      </c>
      <c r="R6" s="302"/>
      <c r="S6" s="8" t="s">
        <v>226</v>
      </c>
      <c r="T6" s="8" t="s">
        <v>227</v>
      </c>
      <c r="U6" s="217">
        <v>11</v>
      </c>
      <c r="V6" s="1"/>
      <c r="W6" s="303"/>
      <c r="X6" s="304"/>
      <c r="Y6" s="304"/>
      <c r="Z6" s="304"/>
      <c r="AA6" s="304"/>
      <c r="AB6" s="305"/>
      <c r="AC6" s="1"/>
      <c r="AD6" s="256" t="s">
        <v>7</v>
      </c>
      <c r="AE6" s="312" t="s">
        <v>6</v>
      </c>
      <c r="AF6" s="302"/>
      <c r="AG6" s="8" t="s">
        <v>19</v>
      </c>
      <c r="AH6" s="8" t="s">
        <v>207</v>
      </c>
      <c r="AI6" s="217">
        <v>11</v>
      </c>
      <c r="AJ6" s="9"/>
      <c r="AK6" s="253" t="s">
        <v>247</v>
      </c>
      <c r="AL6" s="315" t="s">
        <v>10</v>
      </c>
      <c r="AM6" s="10" t="s">
        <v>11</v>
      </c>
      <c r="AN6" s="11" t="s">
        <v>12</v>
      </c>
      <c r="AO6" s="12" t="s">
        <v>13</v>
      </c>
      <c r="AP6" s="12" t="s">
        <v>14</v>
      </c>
      <c r="AQ6" s="329">
        <v>38</v>
      </c>
      <c r="AR6" s="9"/>
      <c r="AS6" s="257" t="s">
        <v>246</v>
      </c>
      <c r="AT6" s="216">
        <v>1</v>
      </c>
      <c r="AU6" s="13" t="s">
        <v>16</v>
      </c>
      <c r="AV6" s="13" t="s">
        <v>219</v>
      </c>
      <c r="AW6" s="14" t="s">
        <v>210</v>
      </c>
      <c r="AX6" s="217">
        <v>17</v>
      </c>
    </row>
    <row r="7" spans="1:50" ht="26.25" customHeight="1" x14ac:dyDescent="0.15">
      <c r="A7" s="15"/>
      <c r="B7" s="292"/>
      <c r="C7" s="293"/>
      <c r="D7" s="293"/>
      <c r="E7" s="293"/>
      <c r="F7" s="293"/>
      <c r="G7" s="294"/>
      <c r="H7" s="7"/>
      <c r="I7" s="298"/>
      <c r="J7" s="16"/>
      <c r="K7" s="13"/>
      <c r="L7" s="14"/>
      <c r="M7" s="14"/>
      <c r="N7" s="17"/>
      <c r="O7" s="7"/>
      <c r="P7" s="298"/>
      <c r="Q7" s="16"/>
      <c r="R7" s="13"/>
      <c r="S7" s="14"/>
      <c r="T7" s="14"/>
      <c r="U7" s="17"/>
      <c r="V7" s="1"/>
      <c r="W7" s="306"/>
      <c r="X7" s="307"/>
      <c r="Y7" s="307"/>
      <c r="Z7" s="307"/>
      <c r="AA7" s="307"/>
      <c r="AB7" s="308"/>
      <c r="AC7" s="1"/>
      <c r="AD7" s="298"/>
      <c r="AE7" s="18"/>
      <c r="AF7" s="13"/>
      <c r="AG7" s="14"/>
      <c r="AH7" s="14"/>
      <c r="AI7" s="17"/>
      <c r="AJ7" s="9"/>
      <c r="AK7" s="254"/>
      <c r="AL7" s="316"/>
      <c r="AM7" s="18">
        <v>1</v>
      </c>
      <c r="AN7" s="13" t="s">
        <v>18</v>
      </c>
      <c r="AO7" s="14" t="s">
        <v>19</v>
      </c>
      <c r="AP7" s="14" t="s">
        <v>20</v>
      </c>
      <c r="AQ7" s="330"/>
      <c r="AR7" s="9"/>
      <c r="AS7" s="254"/>
      <c r="AT7" s="18">
        <v>2</v>
      </c>
      <c r="AU7" s="13" t="s">
        <v>21</v>
      </c>
      <c r="AV7" s="13" t="s">
        <v>218</v>
      </c>
      <c r="AW7" s="14"/>
      <c r="AX7" s="78">
        <v>11</v>
      </c>
    </row>
    <row r="8" spans="1:50" ht="26.25" customHeight="1" x14ac:dyDescent="0.15">
      <c r="A8" s="15"/>
      <c r="B8" s="292"/>
      <c r="C8" s="293"/>
      <c r="D8" s="293"/>
      <c r="E8" s="293"/>
      <c r="F8" s="293"/>
      <c r="G8" s="294"/>
      <c r="H8" s="7"/>
      <c r="I8" s="298"/>
      <c r="J8" s="16"/>
      <c r="K8" s="13"/>
      <c r="L8" s="14"/>
      <c r="M8" s="14"/>
      <c r="N8" s="17"/>
      <c r="O8" s="7"/>
      <c r="P8" s="298"/>
      <c r="Q8" s="16"/>
      <c r="R8" s="13"/>
      <c r="S8" s="14"/>
      <c r="T8" s="14"/>
      <c r="U8" s="17"/>
      <c r="V8" s="1"/>
      <c r="W8" s="306"/>
      <c r="X8" s="307"/>
      <c r="Y8" s="307"/>
      <c r="Z8" s="307"/>
      <c r="AA8" s="307"/>
      <c r="AB8" s="308"/>
      <c r="AC8" s="1"/>
      <c r="AD8" s="298"/>
      <c r="AE8" s="18"/>
      <c r="AF8" s="13"/>
      <c r="AG8" s="14"/>
      <c r="AH8" s="14"/>
      <c r="AI8" s="17"/>
      <c r="AJ8" s="9"/>
      <c r="AK8" s="251" t="s">
        <v>9</v>
      </c>
      <c r="AL8" s="316"/>
      <c r="AM8" s="18">
        <v>2</v>
      </c>
      <c r="AN8" s="13" t="s">
        <v>22</v>
      </c>
      <c r="AO8" s="14" t="s">
        <v>217</v>
      </c>
      <c r="AP8" s="14" t="s">
        <v>207</v>
      </c>
      <c r="AQ8" s="17">
        <v>22</v>
      </c>
      <c r="AR8" s="9"/>
      <c r="AS8" s="255" t="s">
        <v>15</v>
      </c>
      <c r="AT8" s="18"/>
      <c r="AU8" s="13"/>
      <c r="AV8" s="14"/>
      <c r="AW8" s="14"/>
      <c r="AX8" s="17"/>
    </row>
    <row r="9" spans="1:50" ht="26.25" customHeight="1" x14ac:dyDescent="0.15">
      <c r="A9" s="15"/>
      <c r="B9" s="292"/>
      <c r="C9" s="293"/>
      <c r="D9" s="293"/>
      <c r="E9" s="293"/>
      <c r="F9" s="293"/>
      <c r="G9" s="294"/>
      <c r="H9" s="7"/>
      <c r="I9" s="298"/>
      <c r="J9" s="16"/>
      <c r="K9" s="13"/>
      <c r="L9" s="14"/>
      <c r="M9" s="14"/>
      <c r="N9" s="17"/>
      <c r="O9" s="7"/>
      <c r="P9" s="298"/>
      <c r="Q9" s="16"/>
      <c r="R9" s="13"/>
      <c r="S9" s="14"/>
      <c r="T9" s="14"/>
      <c r="U9" s="17"/>
      <c r="V9" s="1"/>
      <c r="W9" s="306"/>
      <c r="X9" s="307"/>
      <c r="Y9" s="307"/>
      <c r="Z9" s="307"/>
      <c r="AA9" s="307"/>
      <c r="AB9" s="308"/>
      <c r="AC9" s="1"/>
      <c r="AD9" s="298"/>
      <c r="AE9" s="18"/>
      <c r="AF9" s="13"/>
      <c r="AG9" s="14"/>
      <c r="AH9" s="14"/>
      <c r="AI9" s="17"/>
      <c r="AJ9" s="9"/>
      <c r="AK9" s="251"/>
      <c r="AL9" s="316"/>
      <c r="AM9" s="20">
        <v>3</v>
      </c>
      <c r="AN9" s="21" t="s">
        <v>23</v>
      </c>
      <c r="AO9" s="22" t="s">
        <v>226</v>
      </c>
      <c r="AP9" s="23"/>
      <c r="AQ9" s="24">
        <v>11</v>
      </c>
      <c r="AR9" s="9"/>
      <c r="AS9" s="255"/>
      <c r="AT9" s="18"/>
      <c r="AU9" s="13"/>
      <c r="AV9" s="14"/>
      <c r="AW9" s="14"/>
      <c r="AX9" s="17"/>
    </row>
    <row r="10" spans="1:50" ht="26.25" customHeight="1" x14ac:dyDescent="0.15">
      <c r="A10" s="25"/>
      <c r="B10" s="295"/>
      <c r="C10" s="296"/>
      <c r="D10" s="296"/>
      <c r="E10" s="296"/>
      <c r="F10" s="296"/>
      <c r="G10" s="297"/>
      <c r="H10" s="7"/>
      <c r="I10" s="298"/>
      <c r="J10" s="26"/>
      <c r="K10" s="27"/>
      <c r="L10" s="28"/>
      <c r="M10" s="28"/>
      <c r="N10" s="29"/>
      <c r="O10" s="7"/>
      <c r="P10" s="298"/>
      <c r="Q10" s="26"/>
      <c r="R10" s="27"/>
      <c r="S10" s="28"/>
      <c r="T10" s="28"/>
      <c r="U10" s="29"/>
      <c r="V10" s="1"/>
      <c r="W10" s="306"/>
      <c r="X10" s="307"/>
      <c r="Y10" s="307"/>
      <c r="Z10" s="307"/>
      <c r="AA10" s="307"/>
      <c r="AB10" s="308"/>
      <c r="AC10" s="1"/>
      <c r="AD10" s="298"/>
      <c r="AE10" s="30"/>
      <c r="AF10" s="27"/>
      <c r="AG10" s="28"/>
      <c r="AH10" s="28"/>
      <c r="AI10" s="29"/>
      <c r="AJ10" s="9"/>
      <c r="AK10" s="252"/>
      <c r="AL10" s="317"/>
      <c r="AM10" s="26">
        <v>4</v>
      </c>
      <c r="AN10" s="27" t="s">
        <v>24</v>
      </c>
      <c r="AO10" s="28" t="s">
        <v>143</v>
      </c>
      <c r="AP10" s="14" t="s">
        <v>199</v>
      </c>
      <c r="AQ10" s="31">
        <v>37</v>
      </c>
      <c r="AR10" s="9"/>
      <c r="AS10" s="256"/>
      <c r="AT10" s="18"/>
      <c r="AU10" s="13"/>
      <c r="AV10" s="32"/>
      <c r="AW10" s="33"/>
      <c r="AX10" s="29"/>
    </row>
    <row r="11" spans="1:50" ht="26.25" customHeight="1" x14ac:dyDescent="0.15">
      <c r="A11" s="34" t="s">
        <v>25</v>
      </c>
      <c r="B11" s="331" t="s">
        <v>26</v>
      </c>
      <c r="C11" s="334" t="s">
        <v>4</v>
      </c>
      <c r="D11" s="335"/>
      <c r="E11" s="243" t="s">
        <v>27</v>
      </c>
      <c r="F11" s="243"/>
      <c r="G11" s="35">
        <v>7</v>
      </c>
      <c r="H11" s="7"/>
      <c r="I11" s="286" t="s">
        <v>28</v>
      </c>
      <c r="J11" s="212">
        <v>1</v>
      </c>
      <c r="K11" s="213" t="s">
        <v>29</v>
      </c>
      <c r="L11" s="14" t="s">
        <v>217</v>
      </c>
      <c r="M11" s="214"/>
      <c r="N11" s="36">
        <v>5</v>
      </c>
      <c r="O11" s="7"/>
      <c r="P11" s="207" t="s">
        <v>30</v>
      </c>
      <c r="Q11" s="212"/>
      <c r="R11" s="213"/>
      <c r="S11" s="214" t="s">
        <v>217</v>
      </c>
      <c r="T11" s="214"/>
      <c r="U11" s="36">
        <v>4</v>
      </c>
      <c r="V11" s="1"/>
      <c r="W11" s="306"/>
      <c r="X11" s="307"/>
      <c r="Y11" s="307"/>
      <c r="Z11" s="307"/>
      <c r="AA11" s="307"/>
      <c r="AB11" s="308"/>
      <c r="AC11" s="1"/>
      <c r="AD11" s="286" t="s">
        <v>31</v>
      </c>
      <c r="AE11" s="211">
        <v>1</v>
      </c>
      <c r="AF11" s="213" t="s">
        <v>29</v>
      </c>
      <c r="AG11" s="14" t="s">
        <v>19</v>
      </c>
      <c r="AH11" s="214"/>
      <c r="AI11" s="36">
        <v>4</v>
      </c>
      <c r="AJ11" s="9"/>
      <c r="AK11" s="318" t="s">
        <v>2</v>
      </c>
      <c r="AL11" s="336" t="s">
        <v>32</v>
      </c>
      <c r="AM11" s="216">
        <v>1</v>
      </c>
      <c r="AN11" s="213" t="s">
        <v>33</v>
      </c>
      <c r="AO11" s="8" t="s">
        <v>13</v>
      </c>
      <c r="AP11" s="8" t="s">
        <v>14</v>
      </c>
      <c r="AQ11" s="36">
        <v>15</v>
      </c>
      <c r="AR11" s="9"/>
      <c r="AS11" s="256" t="s">
        <v>34</v>
      </c>
      <c r="AT11" s="216">
        <v>1</v>
      </c>
      <c r="AU11" s="215" t="s">
        <v>35</v>
      </c>
      <c r="AV11" s="14" t="s">
        <v>13</v>
      </c>
      <c r="AW11" s="37" t="s">
        <v>210</v>
      </c>
      <c r="AX11" s="217">
        <v>31</v>
      </c>
    </row>
    <row r="12" spans="1:50" ht="26.25" customHeight="1" x14ac:dyDescent="0.15">
      <c r="A12" s="15"/>
      <c r="B12" s="332"/>
      <c r="C12" s="13"/>
      <c r="D12" s="13"/>
      <c r="E12" s="14"/>
      <c r="F12" s="14"/>
      <c r="G12" s="38"/>
      <c r="H12" s="7"/>
      <c r="I12" s="255"/>
      <c r="J12" s="16">
        <v>2</v>
      </c>
      <c r="K12" s="13" t="s">
        <v>36</v>
      </c>
      <c r="L12" s="14" t="s">
        <v>19</v>
      </c>
      <c r="M12" s="14"/>
      <c r="N12" s="17">
        <v>9</v>
      </c>
      <c r="O12" s="7"/>
      <c r="P12" s="39" t="s">
        <v>37</v>
      </c>
      <c r="Q12" s="284" t="s">
        <v>38</v>
      </c>
      <c r="R12" s="285"/>
      <c r="S12" s="14" t="s">
        <v>199</v>
      </c>
      <c r="T12" s="14" t="s">
        <v>207</v>
      </c>
      <c r="U12" s="17">
        <v>7</v>
      </c>
      <c r="V12" s="1"/>
      <c r="W12" s="306"/>
      <c r="X12" s="307"/>
      <c r="Y12" s="307"/>
      <c r="Z12" s="307"/>
      <c r="AA12" s="307"/>
      <c r="AB12" s="308"/>
      <c r="AC12" s="1"/>
      <c r="AD12" s="255"/>
      <c r="AE12" s="18">
        <v>2</v>
      </c>
      <c r="AF12" s="13" t="s">
        <v>36</v>
      </c>
      <c r="AG12" s="14" t="s">
        <v>199</v>
      </c>
      <c r="AH12" s="14" t="s">
        <v>207</v>
      </c>
      <c r="AI12" s="17">
        <v>9</v>
      </c>
      <c r="AJ12" s="9"/>
      <c r="AK12" s="251"/>
      <c r="AL12" s="316"/>
      <c r="AM12" s="18">
        <v>2</v>
      </c>
      <c r="AN12" s="13" t="s">
        <v>39</v>
      </c>
      <c r="AO12" s="14" t="s">
        <v>217</v>
      </c>
      <c r="AP12" s="14"/>
      <c r="AQ12" s="17">
        <v>15</v>
      </c>
      <c r="AR12" s="9"/>
      <c r="AS12" s="298"/>
      <c r="AT12" s="18"/>
      <c r="AU12" s="13"/>
      <c r="AV12" s="14" t="s">
        <v>218</v>
      </c>
      <c r="AW12" s="14"/>
      <c r="AX12" s="19"/>
    </row>
    <row r="13" spans="1:50" ht="26.25" customHeight="1" x14ac:dyDescent="0.15">
      <c r="A13" s="15"/>
      <c r="B13" s="333"/>
      <c r="C13" s="27"/>
      <c r="D13" s="27"/>
      <c r="E13" s="28"/>
      <c r="F13" s="28"/>
      <c r="G13" s="40"/>
      <c r="H13" s="7"/>
      <c r="I13" s="256"/>
      <c r="J13" s="26"/>
      <c r="K13" s="27"/>
      <c r="L13" s="28"/>
      <c r="M13" s="28"/>
      <c r="N13" s="29"/>
      <c r="O13" s="7"/>
      <c r="P13" s="209"/>
      <c r="Q13" s="26"/>
      <c r="R13" s="27"/>
      <c r="S13" s="28"/>
      <c r="T13" s="28"/>
      <c r="U13" s="29"/>
      <c r="V13" s="1"/>
      <c r="W13" s="309"/>
      <c r="X13" s="310"/>
      <c r="Y13" s="310"/>
      <c r="Z13" s="310"/>
      <c r="AA13" s="310"/>
      <c r="AB13" s="311"/>
      <c r="AC13" s="1"/>
      <c r="AD13" s="256"/>
      <c r="AE13" s="30"/>
      <c r="AF13" s="27"/>
      <c r="AG13" s="28"/>
      <c r="AH13" s="28"/>
      <c r="AI13" s="29"/>
      <c r="AJ13" s="9"/>
      <c r="AK13" s="251"/>
      <c r="AL13" s="316"/>
      <c r="AM13" s="18">
        <v>3</v>
      </c>
      <c r="AN13" s="13" t="s">
        <v>85</v>
      </c>
      <c r="AO13" s="14" t="s">
        <v>219</v>
      </c>
      <c r="AP13" s="22" t="s">
        <v>207</v>
      </c>
      <c r="AQ13" s="17">
        <v>24</v>
      </c>
      <c r="AR13" s="9"/>
      <c r="AS13" s="298"/>
      <c r="AT13" s="18"/>
      <c r="AU13" s="13"/>
      <c r="AV13" s="14" t="s">
        <v>166</v>
      </c>
      <c r="AW13" s="14"/>
      <c r="AX13" s="17"/>
    </row>
    <row r="14" spans="1:50" ht="26.25" customHeight="1" x14ac:dyDescent="0.15">
      <c r="A14" s="34" t="s">
        <v>42</v>
      </c>
      <c r="B14" s="41"/>
      <c r="C14" s="42"/>
      <c r="D14" s="42"/>
      <c r="E14" s="42"/>
      <c r="F14" s="42"/>
      <c r="G14" s="43"/>
      <c r="H14" s="7"/>
      <c r="I14" s="41"/>
      <c r="J14" s="42"/>
      <c r="K14" s="42"/>
      <c r="L14" s="42"/>
      <c r="M14" s="42"/>
      <c r="N14" s="43"/>
      <c r="O14" s="7"/>
      <c r="P14" s="41"/>
      <c r="Q14" s="42"/>
      <c r="R14" s="42"/>
      <c r="S14" s="42"/>
      <c r="T14" s="42"/>
      <c r="U14" s="43"/>
      <c r="V14" s="1"/>
      <c r="W14" s="44"/>
      <c r="X14" s="45"/>
      <c r="Y14" s="45"/>
      <c r="Z14" s="45"/>
      <c r="AA14" s="45"/>
      <c r="AB14" s="46"/>
      <c r="AC14" s="1"/>
      <c r="AD14" s="286" t="s">
        <v>43</v>
      </c>
      <c r="AE14" s="287" t="s">
        <v>4</v>
      </c>
      <c r="AF14" s="288"/>
      <c r="AG14" s="214" t="s">
        <v>125</v>
      </c>
      <c r="AH14" s="214"/>
      <c r="AI14" s="36">
        <v>8</v>
      </c>
      <c r="AJ14" s="9"/>
      <c r="AK14" s="251"/>
      <c r="AL14" s="316"/>
      <c r="AM14" s="18">
        <v>4</v>
      </c>
      <c r="AN14" s="13" t="s">
        <v>113</v>
      </c>
      <c r="AO14" s="47" t="s">
        <v>199</v>
      </c>
      <c r="AP14" s="14" t="s">
        <v>20</v>
      </c>
      <c r="AQ14" s="17">
        <v>23</v>
      </c>
      <c r="AR14" s="9"/>
      <c r="AS14" s="298"/>
      <c r="AT14" s="18">
        <v>2</v>
      </c>
      <c r="AU14" s="13" t="s">
        <v>46</v>
      </c>
      <c r="AV14" s="14" t="s">
        <v>219</v>
      </c>
      <c r="AW14" s="14"/>
      <c r="AX14" s="17">
        <v>39</v>
      </c>
    </row>
    <row r="15" spans="1:50" ht="26.25" customHeight="1" x14ac:dyDescent="0.15">
      <c r="A15" s="15"/>
      <c r="B15" s="48"/>
      <c r="C15" s="49"/>
      <c r="D15" s="49"/>
      <c r="E15" s="49"/>
      <c r="F15" s="49"/>
      <c r="G15" s="50"/>
      <c r="H15" s="7"/>
      <c r="I15" s="48"/>
      <c r="J15" s="49"/>
      <c r="K15" s="49"/>
      <c r="L15" s="49"/>
      <c r="M15" s="49"/>
      <c r="N15" s="50"/>
      <c r="O15" s="7"/>
      <c r="P15" s="48"/>
      <c r="Q15" s="49"/>
      <c r="R15" s="49"/>
      <c r="S15" s="49"/>
      <c r="T15" s="49"/>
      <c r="U15" s="50"/>
      <c r="V15" s="1"/>
      <c r="W15" s="51"/>
      <c r="X15" s="52"/>
      <c r="Y15" s="52"/>
      <c r="Z15" s="52"/>
      <c r="AA15" s="52"/>
      <c r="AB15" s="53"/>
      <c r="AC15" s="1"/>
      <c r="AD15" s="256"/>
      <c r="AE15" s="30"/>
      <c r="AF15" s="27"/>
      <c r="AG15" s="28"/>
      <c r="AH15" s="28"/>
      <c r="AI15" s="17"/>
      <c r="AJ15" s="9"/>
      <c r="AK15" s="252"/>
      <c r="AL15" s="317"/>
      <c r="AM15" s="30">
        <v>5</v>
      </c>
      <c r="AN15" s="27" t="s">
        <v>114</v>
      </c>
      <c r="AO15" s="28" t="s">
        <v>19</v>
      </c>
      <c r="AP15" s="54"/>
      <c r="AQ15" s="29">
        <v>22</v>
      </c>
      <c r="AR15" s="9"/>
      <c r="AS15" s="298"/>
      <c r="AT15" s="18"/>
      <c r="AU15" s="13"/>
      <c r="AV15" s="14" t="s">
        <v>226</v>
      </c>
      <c r="AW15" s="33"/>
      <c r="AX15" s="29"/>
    </row>
    <row r="16" spans="1:50" ht="26.25" customHeight="1" x14ac:dyDescent="0.15">
      <c r="A16" s="34" t="s">
        <v>47</v>
      </c>
      <c r="B16" s="286" t="s">
        <v>48</v>
      </c>
      <c r="C16" s="313" t="s">
        <v>6</v>
      </c>
      <c r="D16" s="314"/>
      <c r="E16" s="243" t="s">
        <v>19</v>
      </c>
      <c r="F16" s="14"/>
      <c r="G16" s="36">
        <v>11</v>
      </c>
      <c r="H16" s="7"/>
      <c r="I16" s="286" t="s">
        <v>49</v>
      </c>
      <c r="J16" s="212"/>
      <c r="K16" s="213"/>
      <c r="L16" s="214" t="s">
        <v>50</v>
      </c>
      <c r="M16" s="214"/>
      <c r="N16" s="36">
        <v>5</v>
      </c>
      <c r="O16" s="7"/>
      <c r="P16" s="207" t="s">
        <v>51</v>
      </c>
      <c r="Q16" s="212"/>
      <c r="R16" s="213"/>
      <c r="S16" s="214" t="s">
        <v>217</v>
      </c>
      <c r="T16" s="214"/>
      <c r="U16" s="36">
        <v>6</v>
      </c>
      <c r="V16" s="1"/>
      <c r="W16" s="286" t="s">
        <v>52</v>
      </c>
      <c r="X16" s="211"/>
      <c r="Y16" s="213"/>
      <c r="Z16" s="214" t="s">
        <v>27</v>
      </c>
      <c r="AA16" s="214"/>
      <c r="AB16" s="36">
        <v>5</v>
      </c>
      <c r="AC16" s="1"/>
      <c r="AD16" s="286" t="s">
        <v>53</v>
      </c>
      <c r="AE16" s="211"/>
      <c r="AF16" s="213"/>
      <c r="AG16" s="14" t="s">
        <v>54</v>
      </c>
      <c r="AH16" s="214"/>
      <c r="AI16" s="36">
        <v>5</v>
      </c>
      <c r="AJ16" s="9"/>
      <c r="AK16" s="318" t="s">
        <v>55</v>
      </c>
      <c r="AL16" s="319" t="s">
        <v>245</v>
      </c>
      <c r="AM16" s="55">
        <v>1</v>
      </c>
      <c r="AN16" s="56" t="s">
        <v>57</v>
      </c>
      <c r="AO16" s="57" t="s">
        <v>218</v>
      </c>
      <c r="AP16" s="57" t="s">
        <v>212</v>
      </c>
      <c r="AQ16" s="58">
        <v>26</v>
      </c>
      <c r="AR16" s="9"/>
      <c r="AS16" s="321" t="s">
        <v>248</v>
      </c>
      <c r="AT16" s="211">
        <v>1</v>
      </c>
      <c r="AU16" s="213" t="s">
        <v>35</v>
      </c>
      <c r="AV16" s="214" t="s">
        <v>226</v>
      </c>
      <c r="AW16" s="59" t="s">
        <v>210</v>
      </c>
      <c r="AX16" s="36">
        <v>25</v>
      </c>
    </row>
    <row r="17" spans="1:57" ht="26.25" customHeight="1" x14ac:dyDescent="0.15">
      <c r="A17" s="15"/>
      <c r="B17" s="256"/>
      <c r="C17" s="26"/>
      <c r="D17" s="27"/>
      <c r="E17" s="28"/>
      <c r="F17" s="28"/>
      <c r="G17" s="29"/>
      <c r="H17" s="7"/>
      <c r="I17" s="255"/>
      <c r="J17" s="26"/>
      <c r="K17" s="27"/>
      <c r="L17" s="28"/>
      <c r="M17" s="28"/>
      <c r="N17" s="29"/>
      <c r="O17" s="7"/>
      <c r="P17" s="60" t="s">
        <v>59</v>
      </c>
      <c r="Q17" s="323" t="s">
        <v>38</v>
      </c>
      <c r="R17" s="324"/>
      <c r="S17" s="28" t="s">
        <v>203</v>
      </c>
      <c r="T17" s="14"/>
      <c r="U17" s="29">
        <v>0</v>
      </c>
      <c r="V17" s="1"/>
      <c r="W17" s="256"/>
      <c r="X17" s="30"/>
      <c r="Y17" s="27"/>
      <c r="Z17" s="28"/>
      <c r="AA17" s="28"/>
      <c r="AB17" s="29"/>
      <c r="AC17" s="1"/>
      <c r="AD17" s="256"/>
      <c r="AE17" s="30"/>
      <c r="AF17" s="27"/>
      <c r="AG17" s="28"/>
      <c r="AH17" s="28"/>
      <c r="AI17" s="29"/>
      <c r="AJ17" s="9"/>
      <c r="AK17" s="252"/>
      <c r="AL17" s="320"/>
      <c r="AM17" s="61">
        <v>2</v>
      </c>
      <c r="AN17" s="62" t="s">
        <v>60</v>
      </c>
      <c r="AO17" s="54" t="s">
        <v>199</v>
      </c>
      <c r="AP17" s="54" t="s">
        <v>207</v>
      </c>
      <c r="AQ17" s="63">
        <v>13</v>
      </c>
      <c r="AR17" s="9"/>
      <c r="AS17" s="254"/>
      <c r="AT17" s="18"/>
      <c r="AU17" s="13"/>
      <c r="AV17" s="14" t="s">
        <v>13</v>
      </c>
      <c r="AW17" s="14"/>
      <c r="AX17" s="17"/>
      <c r="AY17" s="1"/>
      <c r="AZ17" s="1"/>
      <c r="BA17" s="1"/>
      <c r="BB17" s="1"/>
      <c r="BC17" s="1"/>
      <c r="BD17" s="1"/>
      <c r="BE17" s="1"/>
    </row>
    <row r="18" spans="1:57" ht="26.25" customHeight="1" x14ac:dyDescent="0.15">
      <c r="A18" s="34" t="s">
        <v>61</v>
      </c>
      <c r="B18" s="238" t="s">
        <v>62</v>
      </c>
      <c r="C18" s="325"/>
      <c r="D18" s="326"/>
      <c r="E18" s="243" t="s">
        <v>143</v>
      </c>
      <c r="F18" s="243"/>
      <c r="G18" s="36">
        <v>3</v>
      </c>
      <c r="H18" s="7"/>
      <c r="I18" s="207" t="s">
        <v>63</v>
      </c>
      <c r="J18" s="211"/>
      <c r="K18" s="213"/>
      <c r="L18" s="214" t="s">
        <v>50</v>
      </c>
      <c r="M18" s="214"/>
      <c r="N18" s="36">
        <v>6</v>
      </c>
      <c r="O18" s="7"/>
      <c r="P18" s="64" t="s">
        <v>64</v>
      </c>
      <c r="Q18" s="327" t="s">
        <v>65</v>
      </c>
      <c r="R18" s="314"/>
      <c r="S18" s="14" t="s">
        <v>226</v>
      </c>
      <c r="T18" s="214"/>
      <c r="U18" s="36">
        <v>2</v>
      </c>
      <c r="V18" s="1"/>
      <c r="W18" s="207" t="s">
        <v>66</v>
      </c>
      <c r="X18" s="211"/>
      <c r="Y18" s="213"/>
      <c r="Z18" s="214" t="s">
        <v>50</v>
      </c>
      <c r="AA18" s="214"/>
      <c r="AB18" s="36">
        <v>5</v>
      </c>
      <c r="AC18" s="1"/>
      <c r="AD18" s="207" t="s">
        <v>67</v>
      </c>
      <c r="AE18" s="211"/>
      <c r="AF18" s="213"/>
      <c r="AG18" s="14" t="s">
        <v>199</v>
      </c>
      <c r="AH18" s="214" t="s">
        <v>207</v>
      </c>
      <c r="AI18" s="36">
        <v>4</v>
      </c>
      <c r="AJ18" s="9"/>
      <c r="AK18" s="65" t="s">
        <v>68</v>
      </c>
      <c r="AL18" s="210" t="s">
        <v>69</v>
      </c>
      <c r="AM18" s="314" t="s">
        <v>6</v>
      </c>
      <c r="AN18" s="326"/>
      <c r="AO18" s="8" t="s">
        <v>19</v>
      </c>
      <c r="AP18" s="66"/>
      <c r="AQ18" s="67">
        <v>11</v>
      </c>
      <c r="AR18" s="9"/>
      <c r="AS18" s="254"/>
      <c r="AT18" s="18"/>
      <c r="AU18" s="13"/>
      <c r="AV18" s="14" t="s">
        <v>166</v>
      </c>
      <c r="AW18" s="47"/>
      <c r="AX18" s="17"/>
      <c r="AY18" s="1"/>
      <c r="AZ18" s="1"/>
      <c r="BA18" s="1"/>
      <c r="BB18" s="1"/>
      <c r="BC18" s="1"/>
      <c r="BD18" s="1"/>
      <c r="BE18" s="1"/>
    </row>
    <row r="19" spans="1:57" ht="26.25" customHeight="1" x14ac:dyDescent="0.15">
      <c r="A19" s="15"/>
      <c r="B19" s="39" t="s">
        <v>70</v>
      </c>
      <c r="C19" s="284" t="s">
        <v>38</v>
      </c>
      <c r="D19" s="285"/>
      <c r="E19" s="14" t="s">
        <v>54</v>
      </c>
      <c r="F19" s="14"/>
      <c r="G19" s="17">
        <v>0</v>
      </c>
      <c r="H19" s="7"/>
      <c r="I19" s="208"/>
      <c r="J19" s="18"/>
      <c r="K19" s="13"/>
      <c r="L19" s="14"/>
      <c r="M19" s="14"/>
      <c r="N19" s="17"/>
      <c r="O19" s="7"/>
      <c r="P19" s="68"/>
      <c r="Q19" s="13"/>
      <c r="R19" s="13"/>
      <c r="S19" s="14"/>
      <c r="T19" s="14"/>
      <c r="U19" s="17"/>
      <c r="V19" s="1"/>
      <c r="W19" s="208"/>
      <c r="X19" s="18"/>
      <c r="Y19" s="13"/>
      <c r="Z19" s="14"/>
      <c r="AA19" s="14"/>
      <c r="AB19" s="17"/>
      <c r="AC19" s="1"/>
      <c r="AD19" s="208" t="s">
        <v>71</v>
      </c>
      <c r="AE19" s="328" t="s">
        <v>38</v>
      </c>
      <c r="AF19" s="285"/>
      <c r="AG19" s="14" t="s">
        <v>50</v>
      </c>
      <c r="AH19" s="14"/>
      <c r="AI19" s="17">
        <v>1</v>
      </c>
      <c r="AJ19" s="9"/>
      <c r="AK19" s="318" t="s">
        <v>72</v>
      </c>
      <c r="AL19" s="210" t="s">
        <v>73</v>
      </c>
      <c r="AM19" s="211">
        <v>1</v>
      </c>
      <c r="AN19" s="213" t="s">
        <v>74</v>
      </c>
      <c r="AO19" s="214" t="s">
        <v>13</v>
      </c>
      <c r="AP19" s="214" t="s">
        <v>167</v>
      </c>
      <c r="AQ19" s="36">
        <v>13</v>
      </c>
      <c r="AR19" s="9"/>
      <c r="AS19" s="254"/>
      <c r="AT19" s="18">
        <v>2</v>
      </c>
      <c r="AU19" s="13" t="s">
        <v>46</v>
      </c>
      <c r="AV19" s="14" t="s">
        <v>218</v>
      </c>
      <c r="AW19" s="47"/>
      <c r="AX19" s="17">
        <v>41</v>
      </c>
      <c r="AY19" s="1"/>
      <c r="AZ19" s="1"/>
      <c r="BA19" s="1"/>
      <c r="BB19" s="1"/>
      <c r="BC19" s="1"/>
      <c r="BD19" s="1"/>
      <c r="BE19" s="1"/>
    </row>
    <row r="20" spans="1:57" ht="26.25" customHeight="1" thickBot="1" x14ac:dyDescent="0.2">
      <c r="A20" s="15"/>
      <c r="B20" s="239"/>
      <c r="C20" s="26"/>
      <c r="D20" s="27"/>
      <c r="E20" s="28"/>
      <c r="F20" s="28"/>
      <c r="G20" s="29"/>
      <c r="H20" s="7"/>
      <c r="I20" s="209"/>
      <c r="J20" s="30"/>
      <c r="K20" s="27"/>
      <c r="L20" s="28"/>
      <c r="M20" s="28"/>
      <c r="N20" s="29"/>
      <c r="O20" s="7"/>
      <c r="P20" s="69"/>
      <c r="Q20" s="13"/>
      <c r="R20" s="13"/>
      <c r="S20" s="28"/>
      <c r="T20" s="28"/>
      <c r="U20" s="29"/>
      <c r="V20" s="1"/>
      <c r="W20" s="209"/>
      <c r="X20" s="30"/>
      <c r="Y20" s="27"/>
      <c r="Z20" s="28"/>
      <c r="AA20" s="28"/>
      <c r="AB20" s="29"/>
      <c r="AC20" s="1"/>
      <c r="AD20" s="209"/>
      <c r="AE20" s="30"/>
      <c r="AF20" s="27"/>
      <c r="AG20" s="28"/>
      <c r="AH20" s="28"/>
      <c r="AI20" s="29"/>
      <c r="AJ20" s="9"/>
      <c r="AK20" s="251"/>
      <c r="AL20" s="336" t="s">
        <v>75</v>
      </c>
      <c r="AM20" s="18">
        <v>1</v>
      </c>
      <c r="AN20" s="13" t="s">
        <v>18</v>
      </c>
      <c r="AO20" s="14" t="s">
        <v>228</v>
      </c>
      <c r="AP20" s="14" t="s">
        <v>207</v>
      </c>
      <c r="AQ20" s="17">
        <v>12</v>
      </c>
      <c r="AR20" s="9"/>
      <c r="AS20" s="322"/>
      <c r="AT20" s="70"/>
      <c r="AU20" s="71"/>
      <c r="AV20" s="70" t="s">
        <v>219</v>
      </c>
      <c r="AW20" s="72"/>
      <c r="AX20" s="73"/>
      <c r="AY20" s="1"/>
      <c r="AZ20" s="1"/>
      <c r="BA20" s="1"/>
      <c r="BB20" s="1"/>
      <c r="BC20" s="1"/>
      <c r="BD20" s="1"/>
      <c r="BE20" s="1"/>
    </row>
    <row r="21" spans="1:57" ht="26.25" customHeight="1" x14ac:dyDescent="0.15">
      <c r="A21" s="34" t="s">
        <v>76</v>
      </c>
      <c r="B21" s="286" t="s">
        <v>77</v>
      </c>
      <c r="C21" s="241">
        <v>1</v>
      </c>
      <c r="D21" s="242" t="s">
        <v>33</v>
      </c>
      <c r="E21" s="243" t="s">
        <v>19</v>
      </c>
      <c r="F21" s="243" t="s">
        <v>94</v>
      </c>
      <c r="G21" s="36">
        <v>16</v>
      </c>
      <c r="H21" s="7"/>
      <c r="I21" s="286" t="s">
        <v>78</v>
      </c>
      <c r="J21" s="212">
        <v>1</v>
      </c>
      <c r="K21" s="213" t="s">
        <v>33</v>
      </c>
      <c r="L21" s="214" t="s">
        <v>13</v>
      </c>
      <c r="M21" s="66" t="s">
        <v>79</v>
      </c>
      <c r="N21" s="36">
        <v>13</v>
      </c>
      <c r="O21" s="7"/>
      <c r="P21" s="286" t="s">
        <v>80</v>
      </c>
      <c r="Q21" s="241">
        <v>1</v>
      </c>
      <c r="R21" s="242" t="s">
        <v>33</v>
      </c>
      <c r="S21" s="14" t="s">
        <v>13</v>
      </c>
      <c r="T21" s="243" t="s">
        <v>20</v>
      </c>
      <c r="U21" s="36">
        <v>9</v>
      </c>
      <c r="V21" s="1"/>
      <c r="W21" s="286" t="s">
        <v>81</v>
      </c>
      <c r="X21" s="240">
        <v>1</v>
      </c>
      <c r="Y21" s="242" t="s">
        <v>33</v>
      </c>
      <c r="Z21" s="243" t="s">
        <v>211</v>
      </c>
      <c r="AA21" s="243" t="s">
        <v>210</v>
      </c>
      <c r="AB21" s="36">
        <v>14</v>
      </c>
      <c r="AC21" s="1"/>
      <c r="AD21" s="286" t="s">
        <v>82</v>
      </c>
      <c r="AE21" s="240">
        <v>1</v>
      </c>
      <c r="AF21" s="242" t="s">
        <v>33</v>
      </c>
      <c r="AG21" s="14" t="s">
        <v>211</v>
      </c>
      <c r="AH21" s="243" t="s">
        <v>20</v>
      </c>
      <c r="AI21" s="36">
        <v>12</v>
      </c>
      <c r="AJ21" s="9"/>
      <c r="AK21" s="251"/>
      <c r="AL21" s="316"/>
      <c r="AM21" s="20">
        <v>2</v>
      </c>
      <c r="AN21" s="21" t="s">
        <v>22</v>
      </c>
      <c r="AO21" s="8" t="s">
        <v>50</v>
      </c>
      <c r="AP21" s="74" t="s">
        <v>17</v>
      </c>
      <c r="AQ21" s="24">
        <v>15</v>
      </c>
      <c r="AR21" s="9"/>
      <c r="AY21" s="1"/>
      <c r="AZ21" s="1"/>
      <c r="BA21" s="1"/>
      <c r="BB21" s="1"/>
      <c r="BC21" s="1"/>
      <c r="BD21" s="1"/>
      <c r="BE21" s="1"/>
    </row>
    <row r="22" spans="1:57" ht="26.25" customHeight="1" x14ac:dyDescent="0.15">
      <c r="A22" s="15"/>
      <c r="B22" s="255"/>
      <c r="C22" s="16">
        <v>2</v>
      </c>
      <c r="D22" s="13" t="s">
        <v>39</v>
      </c>
      <c r="E22" s="14" t="s">
        <v>216</v>
      </c>
      <c r="F22" s="14"/>
      <c r="G22" s="17">
        <v>15</v>
      </c>
      <c r="H22" s="7"/>
      <c r="I22" s="255"/>
      <c r="J22" s="16">
        <v>2</v>
      </c>
      <c r="K22" s="13" t="s">
        <v>39</v>
      </c>
      <c r="L22" s="14" t="s">
        <v>110</v>
      </c>
      <c r="M22" s="14"/>
      <c r="N22" s="17">
        <v>4</v>
      </c>
      <c r="O22" s="7"/>
      <c r="P22" s="255"/>
      <c r="Q22" s="16">
        <v>2</v>
      </c>
      <c r="R22" s="13" t="s">
        <v>39</v>
      </c>
      <c r="S22" s="14" t="s">
        <v>209</v>
      </c>
      <c r="T22" s="14" t="s">
        <v>213</v>
      </c>
      <c r="U22" s="17">
        <v>7</v>
      </c>
      <c r="V22" s="1"/>
      <c r="W22" s="255"/>
      <c r="X22" s="18">
        <v>2</v>
      </c>
      <c r="Y22" s="13" t="s">
        <v>39</v>
      </c>
      <c r="Z22" s="47" t="s">
        <v>200</v>
      </c>
      <c r="AA22" s="14"/>
      <c r="AB22" s="17">
        <v>6</v>
      </c>
      <c r="AC22" s="1"/>
      <c r="AD22" s="255"/>
      <c r="AE22" s="18">
        <v>2</v>
      </c>
      <c r="AF22" s="13" t="s">
        <v>39</v>
      </c>
      <c r="AG22" s="14" t="s">
        <v>83</v>
      </c>
      <c r="AH22" s="14"/>
      <c r="AI22" s="17">
        <v>6</v>
      </c>
      <c r="AJ22" s="9"/>
      <c r="AK22" s="252"/>
      <c r="AL22" s="317"/>
      <c r="AM22" s="26">
        <v>3</v>
      </c>
      <c r="AN22" s="27" t="s">
        <v>84</v>
      </c>
      <c r="AO22" s="28" t="s">
        <v>217</v>
      </c>
      <c r="AP22" s="28" t="s">
        <v>219</v>
      </c>
      <c r="AQ22" s="29">
        <v>30</v>
      </c>
      <c r="AR22" s="9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26.25" customHeight="1" x14ac:dyDescent="0.15">
      <c r="A23" s="15"/>
      <c r="B23" s="255"/>
      <c r="C23" s="16">
        <v>3</v>
      </c>
      <c r="D23" s="13" t="s">
        <v>85</v>
      </c>
      <c r="E23" s="14" t="s">
        <v>50</v>
      </c>
      <c r="F23" s="14"/>
      <c r="G23" s="17">
        <v>12</v>
      </c>
      <c r="H23" s="7"/>
      <c r="I23" s="255"/>
      <c r="J23" s="16">
        <v>3</v>
      </c>
      <c r="K23" s="13" t="s">
        <v>86</v>
      </c>
      <c r="L23" s="14" t="s">
        <v>87</v>
      </c>
      <c r="M23" s="14" t="s">
        <v>41</v>
      </c>
      <c r="N23" s="17">
        <v>5</v>
      </c>
      <c r="O23" s="7"/>
      <c r="P23" s="255"/>
      <c r="Q23" s="16">
        <v>3</v>
      </c>
      <c r="R23" s="13" t="s">
        <v>86</v>
      </c>
      <c r="S23" s="14" t="s">
        <v>217</v>
      </c>
      <c r="T23" s="14"/>
      <c r="U23" s="17">
        <v>5</v>
      </c>
      <c r="V23" s="1"/>
      <c r="W23" s="255"/>
      <c r="X23" s="18">
        <v>3</v>
      </c>
      <c r="Y23" s="13" t="s">
        <v>86</v>
      </c>
      <c r="Z23" s="14" t="s">
        <v>50</v>
      </c>
      <c r="AA23" s="14" t="s">
        <v>17</v>
      </c>
      <c r="AB23" s="17">
        <v>12</v>
      </c>
      <c r="AC23" s="1"/>
      <c r="AD23" s="255"/>
      <c r="AE23" s="18">
        <v>3</v>
      </c>
      <c r="AF23" s="13" t="s">
        <v>86</v>
      </c>
      <c r="AG23" s="14" t="s">
        <v>50</v>
      </c>
      <c r="AH23" s="14" t="s">
        <v>210</v>
      </c>
      <c r="AI23" s="17">
        <v>7</v>
      </c>
      <c r="AJ23" s="9"/>
      <c r="AK23" s="318" t="s">
        <v>88</v>
      </c>
      <c r="AL23" s="336" t="s">
        <v>89</v>
      </c>
      <c r="AM23" s="216">
        <v>1</v>
      </c>
      <c r="AN23" s="215" t="s">
        <v>33</v>
      </c>
      <c r="AO23" s="8" t="s">
        <v>19</v>
      </c>
      <c r="AP23" s="8" t="s">
        <v>14</v>
      </c>
      <c r="AQ23" s="217">
        <v>16</v>
      </c>
      <c r="AR23" s="9"/>
      <c r="AS23" s="337"/>
      <c r="AT23" s="75"/>
      <c r="AU23" s="194"/>
      <c r="AV23" s="76"/>
      <c r="AW23" s="76"/>
      <c r="AX23" s="76"/>
      <c r="AY23" s="1"/>
      <c r="AZ23" s="1"/>
      <c r="BA23" s="1"/>
      <c r="BB23" s="1"/>
      <c r="BC23" s="1"/>
      <c r="BD23" s="1"/>
      <c r="BE23" s="1"/>
    </row>
    <row r="24" spans="1:57" ht="26.25" customHeight="1" x14ac:dyDescent="0.15">
      <c r="A24" s="15"/>
      <c r="B24" s="255"/>
      <c r="C24" s="16">
        <v>4</v>
      </c>
      <c r="D24" s="13" t="s">
        <v>90</v>
      </c>
      <c r="E24" s="14" t="s">
        <v>217</v>
      </c>
      <c r="F24" s="14" t="s">
        <v>219</v>
      </c>
      <c r="G24" s="17">
        <v>24</v>
      </c>
      <c r="H24" s="7"/>
      <c r="I24" s="255"/>
      <c r="J24" s="16"/>
      <c r="K24" s="13"/>
      <c r="L24" s="14"/>
      <c r="M24" s="14"/>
      <c r="N24" s="17"/>
      <c r="O24" s="7"/>
      <c r="P24" s="255"/>
      <c r="Q24" s="16"/>
      <c r="R24" s="13"/>
      <c r="S24" s="14"/>
      <c r="T24" s="14"/>
      <c r="U24" s="17"/>
      <c r="V24" s="1"/>
      <c r="W24" s="255"/>
      <c r="X24" s="18"/>
      <c r="Y24" s="13"/>
      <c r="Z24" s="14"/>
      <c r="AA24" s="14"/>
      <c r="AB24" s="17"/>
      <c r="AC24" s="1"/>
      <c r="AD24" s="255"/>
      <c r="AE24" s="18"/>
      <c r="AF24" s="13"/>
      <c r="AG24" s="14"/>
      <c r="AH24" s="14"/>
      <c r="AI24" s="17"/>
      <c r="AJ24" s="9"/>
      <c r="AK24" s="251"/>
      <c r="AL24" s="316"/>
      <c r="AM24" s="18">
        <v>2</v>
      </c>
      <c r="AN24" s="13" t="s">
        <v>39</v>
      </c>
      <c r="AO24" s="14" t="s">
        <v>13</v>
      </c>
      <c r="AP24" s="22" t="s">
        <v>210</v>
      </c>
      <c r="AQ24" s="17">
        <v>16</v>
      </c>
      <c r="AR24" s="9"/>
      <c r="AS24" s="337"/>
      <c r="AT24" s="75"/>
      <c r="AU24" s="75"/>
      <c r="AV24" s="76"/>
      <c r="AW24" s="77"/>
      <c r="AX24" s="77"/>
      <c r="AY24" s="1"/>
      <c r="AZ24" s="1"/>
      <c r="BA24" s="1"/>
      <c r="BB24" s="1"/>
      <c r="BC24" s="1"/>
      <c r="BD24" s="1"/>
      <c r="BE24" s="1"/>
    </row>
    <row r="25" spans="1:57" ht="26.25" customHeight="1" x14ac:dyDescent="0.15">
      <c r="A25" s="15"/>
      <c r="B25" s="256"/>
      <c r="C25" s="26"/>
      <c r="D25" s="27"/>
      <c r="E25" s="28"/>
      <c r="F25" s="14"/>
      <c r="G25" s="29"/>
      <c r="H25" s="7"/>
      <c r="I25" s="256"/>
      <c r="J25" s="26"/>
      <c r="K25" s="27"/>
      <c r="L25" s="28"/>
      <c r="M25" s="28"/>
      <c r="N25" s="29"/>
      <c r="O25" s="7"/>
      <c r="P25" s="256"/>
      <c r="Q25" s="26"/>
      <c r="R25" s="27"/>
      <c r="S25" s="28"/>
      <c r="T25" s="28"/>
      <c r="U25" s="29"/>
      <c r="V25" s="1"/>
      <c r="W25" s="256"/>
      <c r="X25" s="30"/>
      <c r="Y25" s="27"/>
      <c r="Z25" s="28"/>
      <c r="AA25" s="28"/>
      <c r="AB25" s="29"/>
      <c r="AC25" s="1"/>
      <c r="AD25" s="256"/>
      <c r="AE25" s="30"/>
      <c r="AF25" s="27"/>
      <c r="AG25" s="28"/>
      <c r="AH25" s="28"/>
      <c r="AI25" s="29"/>
      <c r="AJ25" s="9"/>
      <c r="AK25" s="251"/>
      <c r="AL25" s="316"/>
      <c r="AM25" s="18">
        <v>3</v>
      </c>
      <c r="AN25" s="13" t="s">
        <v>40</v>
      </c>
      <c r="AO25" s="47" t="s">
        <v>50</v>
      </c>
      <c r="AP25" s="23"/>
      <c r="AQ25" s="78">
        <v>7</v>
      </c>
      <c r="AR25" s="9"/>
      <c r="AS25" s="337"/>
      <c r="AT25" s="75"/>
      <c r="AU25" s="75"/>
      <c r="AV25" s="76"/>
      <c r="AW25" s="76"/>
      <c r="AX25" s="76"/>
      <c r="AY25" s="1"/>
      <c r="AZ25" s="1"/>
      <c r="BA25" s="1"/>
      <c r="BB25" s="1"/>
      <c r="BC25" s="1"/>
      <c r="BD25" s="1"/>
      <c r="BE25" s="1"/>
    </row>
    <row r="26" spans="1:57" ht="26.25" customHeight="1" x14ac:dyDescent="0.15">
      <c r="A26" s="34" t="s">
        <v>91</v>
      </c>
      <c r="B26" s="286" t="s">
        <v>92</v>
      </c>
      <c r="C26" s="240">
        <v>1</v>
      </c>
      <c r="D26" s="242" t="s">
        <v>93</v>
      </c>
      <c r="E26" s="66" t="s">
        <v>143</v>
      </c>
      <c r="F26" s="243" t="s">
        <v>190</v>
      </c>
      <c r="G26" s="36">
        <v>18</v>
      </c>
      <c r="H26" s="7"/>
      <c r="I26" s="286" t="s">
        <v>95</v>
      </c>
      <c r="J26" s="211">
        <v>1</v>
      </c>
      <c r="K26" s="213" t="s">
        <v>93</v>
      </c>
      <c r="L26" s="214" t="s">
        <v>13</v>
      </c>
      <c r="M26" s="66" t="s">
        <v>204</v>
      </c>
      <c r="N26" s="36">
        <v>22</v>
      </c>
      <c r="O26" s="7"/>
      <c r="P26" s="286" t="s">
        <v>96</v>
      </c>
      <c r="Q26" s="240">
        <v>1</v>
      </c>
      <c r="R26" s="242" t="s">
        <v>93</v>
      </c>
      <c r="S26" s="243" t="s">
        <v>199</v>
      </c>
      <c r="T26" s="243" t="s">
        <v>17</v>
      </c>
      <c r="U26" s="36">
        <v>14</v>
      </c>
      <c r="V26" s="1"/>
      <c r="W26" s="286" t="s">
        <v>97</v>
      </c>
      <c r="X26" s="240">
        <v>1</v>
      </c>
      <c r="Y26" s="242" t="s">
        <v>93</v>
      </c>
      <c r="Z26" s="243" t="s">
        <v>13</v>
      </c>
      <c r="AA26" s="14" t="s">
        <v>17</v>
      </c>
      <c r="AB26" s="36">
        <v>22</v>
      </c>
      <c r="AC26" s="1"/>
      <c r="AD26" s="286" t="s">
        <v>98</v>
      </c>
      <c r="AE26" s="240">
        <v>1</v>
      </c>
      <c r="AF26" s="242" t="s">
        <v>93</v>
      </c>
      <c r="AG26" s="243" t="s">
        <v>211</v>
      </c>
      <c r="AH26" s="66" t="s">
        <v>79</v>
      </c>
      <c r="AI26" s="36">
        <v>19</v>
      </c>
      <c r="AJ26" s="9"/>
      <c r="AK26" s="251"/>
      <c r="AL26" s="316"/>
      <c r="AM26" s="18">
        <v>4</v>
      </c>
      <c r="AN26" s="13" t="s">
        <v>44</v>
      </c>
      <c r="AO26" s="14" t="s">
        <v>219</v>
      </c>
      <c r="AP26" s="14"/>
      <c r="AQ26" s="24">
        <v>14</v>
      </c>
      <c r="AR26" s="9"/>
      <c r="AS26" s="337"/>
      <c r="AT26" s="75"/>
      <c r="AU26" s="75"/>
      <c r="AV26" s="76"/>
      <c r="AW26" s="76"/>
      <c r="AX26" s="76"/>
      <c r="AY26" s="1"/>
      <c r="AZ26" s="1"/>
      <c r="BA26" s="1"/>
      <c r="BB26" s="1"/>
      <c r="BC26" s="1"/>
      <c r="BD26" s="1"/>
      <c r="BE26" s="1"/>
    </row>
    <row r="27" spans="1:57" ht="26.25" customHeight="1" x14ac:dyDescent="0.15">
      <c r="A27" s="15"/>
      <c r="B27" s="255"/>
      <c r="C27" s="18">
        <v>2</v>
      </c>
      <c r="D27" s="13" t="s">
        <v>99</v>
      </c>
      <c r="E27" s="14" t="s">
        <v>79</v>
      </c>
      <c r="F27" s="14"/>
      <c r="G27" s="17">
        <v>23</v>
      </c>
      <c r="H27" s="7"/>
      <c r="I27" s="255"/>
      <c r="J27" s="18">
        <v>2</v>
      </c>
      <c r="K27" s="13" t="s">
        <v>99</v>
      </c>
      <c r="L27" s="14" t="s">
        <v>217</v>
      </c>
      <c r="M27" s="14"/>
      <c r="N27" s="17">
        <v>19</v>
      </c>
      <c r="O27" s="7"/>
      <c r="P27" s="255"/>
      <c r="Q27" s="18">
        <v>2</v>
      </c>
      <c r="R27" s="13" t="s">
        <v>99</v>
      </c>
      <c r="S27" s="14" t="s">
        <v>13</v>
      </c>
      <c r="T27" s="14"/>
      <c r="U27" s="17">
        <v>5</v>
      </c>
      <c r="V27" s="1"/>
      <c r="W27" s="255"/>
      <c r="X27" s="18">
        <v>2</v>
      </c>
      <c r="Y27" s="13" t="s">
        <v>99</v>
      </c>
      <c r="Z27" s="14" t="s">
        <v>50</v>
      </c>
      <c r="AA27" s="22"/>
      <c r="AB27" s="17">
        <v>16</v>
      </c>
      <c r="AC27" s="1"/>
      <c r="AD27" s="255"/>
      <c r="AE27" s="18">
        <v>2</v>
      </c>
      <c r="AF27" s="13" t="s">
        <v>99</v>
      </c>
      <c r="AG27" s="14" t="s">
        <v>41</v>
      </c>
      <c r="AH27" s="14"/>
      <c r="AI27" s="17">
        <v>15</v>
      </c>
      <c r="AJ27" s="9"/>
      <c r="AK27" s="252"/>
      <c r="AL27" s="317"/>
      <c r="AM27" s="20">
        <v>5</v>
      </c>
      <c r="AN27" s="21" t="s">
        <v>100</v>
      </c>
      <c r="AO27" s="28" t="s">
        <v>226</v>
      </c>
      <c r="AP27" s="28" t="s">
        <v>17</v>
      </c>
      <c r="AQ27" s="29">
        <v>22</v>
      </c>
      <c r="AR27" s="9"/>
      <c r="AS27" s="337"/>
      <c r="AT27" s="75"/>
      <c r="AU27" s="75"/>
      <c r="AV27" s="79"/>
      <c r="AW27" s="2"/>
      <c r="AX27" s="76"/>
      <c r="AY27" s="1"/>
      <c r="AZ27" s="1"/>
      <c r="BA27" s="1"/>
      <c r="BB27" s="1"/>
      <c r="BC27" s="1"/>
      <c r="BD27" s="1"/>
      <c r="BE27" s="1"/>
    </row>
    <row r="28" spans="1:57" ht="26.25" customHeight="1" x14ac:dyDescent="0.15">
      <c r="A28" s="15"/>
      <c r="B28" s="255"/>
      <c r="C28" s="18">
        <v>3</v>
      </c>
      <c r="D28" s="13" t="s">
        <v>44</v>
      </c>
      <c r="E28" s="8" t="s">
        <v>50</v>
      </c>
      <c r="F28" s="14" t="s">
        <v>220</v>
      </c>
      <c r="G28" s="17">
        <v>15</v>
      </c>
      <c r="H28" s="7"/>
      <c r="I28" s="255"/>
      <c r="J28" s="18">
        <v>3</v>
      </c>
      <c r="K28" s="13" t="s">
        <v>44</v>
      </c>
      <c r="L28" s="14" t="s">
        <v>200</v>
      </c>
      <c r="M28" s="14"/>
      <c r="N28" s="17">
        <v>12</v>
      </c>
      <c r="O28" s="7"/>
      <c r="P28" s="255"/>
      <c r="Q28" s="18">
        <v>3</v>
      </c>
      <c r="R28" s="13" t="s">
        <v>44</v>
      </c>
      <c r="S28" s="14" t="s">
        <v>228</v>
      </c>
      <c r="T28" s="22" t="s">
        <v>20</v>
      </c>
      <c r="U28" s="17">
        <v>19</v>
      </c>
      <c r="V28" s="1"/>
      <c r="W28" s="255"/>
      <c r="X28" s="18">
        <v>3</v>
      </c>
      <c r="Y28" s="13" t="s">
        <v>44</v>
      </c>
      <c r="Z28" s="14" t="s">
        <v>226</v>
      </c>
      <c r="AA28" s="14" t="s">
        <v>227</v>
      </c>
      <c r="AB28" s="17">
        <v>13</v>
      </c>
      <c r="AC28" s="1"/>
      <c r="AD28" s="255"/>
      <c r="AE28" s="18">
        <v>3</v>
      </c>
      <c r="AF28" s="13" t="s">
        <v>44</v>
      </c>
      <c r="AG28" s="14" t="s">
        <v>226</v>
      </c>
      <c r="AH28" s="14" t="s">
        <v>20</v>
      </c>
      <c r="AI28" s="17">
        <v>13</v>
      </c>
      <c r="AJ28" s="9"/>
      <c r="AK28" s="318" t="s">
        <v>101</v>
      </c>
      <c r="AL28" s="336" t="s">
        <v>102</v>
      </c>
      <c r="AM28" s="211">
        <v>1</v>
      </c>
      <c r="AN28" s="213" t="s">
        <v>105</v>
      </c>
      <c r="AO28" s="8" t="s">
        <v>19</v>
      </c>
      <c r="AP28" s="8" t="s">
        <v>191</v>
      </c>
      <c r="AQ28" s="36">
        <v>23</v>
      </c>
      <c r="AR28" s="9"/>
      <c r="AS28" s="9"/>
      <c r="AT28" s="9"/>
      <c r="AU28" s="9"/>
      <c r="AV28" s="9"/>
      <c r="AW28" s="9"/>
      <c r="AX28" s="9"/>
      <c r="AY28" s="1"/>
      <c r="AZ28" s="338"/>
      <c r="BA28" s="338"/>
      <c r="BB28" s="338"/>
      <c r="BC28" s="338"/>
      <c r="BD28" s="338"/>
      <c r="BE28" s="338"/>
    </row>
    <row r="29" spans="1:57" ht="26.25" customHeight="1" x14ac:dyDescent="0.15">
      <c r="A29" s="15"/>
      <c r="B29" s="255"/>
      <c r="C29" s="18">
        <v>4</v>
      </c>
      <c r="D29" s="13" t="s">
        <v>100</v>
      </c>
      <c r="E29" s="14" t="s">
        <v>218</v>
      </c>
      <c r="F29" s="14"/>
      <c r="G29" s="17">
        <v>19</v>
      </c>
      <c r="H29" s="7"/>
      <c r="I29" s="255"/>
      <c r="J29" s="18">
        <v>4</v>
      </c>
      <c r="K29" s="13" t="s">
        <v>100</v>
      </c>
      <c r="L29" s="47" t="s">
        <v>19</v>
      </c>
      <c r="M29" s="14"/>
      <c r="N29" s="78">
        <v>18</v>
      </c>
      <c r="O29" s="7"/>
      <c r="P29" s="255"/>
      <c r="Q29" s="18">
        <v>4</v>
      </c>
      <c r="R29" s="13" t="s">
        <v>100</v>
      </c>
      <c r="S29" s="14" t="s">
        <v>217</v>
      </c>
      <c r="T29" s="14"/>
      <c r="U29" s="17">
        <v>23</v>
      </c>
      <c r="V29" s="1"/>
      <c r="W29" s="255"/>
      <c r="X29" s="18">
        <v>4</v>
      </c>
      <c r="Y29" s="13" t="s">
        <v>100</v>
      </c>
      <c r="Z29" s="47" t="s">
        <v>219</v>
      </c>
      <c r="AA29" s="14"/>
      <c r="AB29" s="78">
        <v>17</v>
      </c>
      <c r="AC29" s="1"/>
      <c r="AD29" s="255"/>
      <c r="AE29" s="18">
        <v>4</v>
      </c>
      <c r="AF29" s="13" t="s">
        <v>100</v>
      </c>
      <c r="AG29" s="22" t="s">
        <v>200</v>
      </c>
      <c r="AH29" s="14"/>
      <c r="AI29" s="17">
        <v>18</v>
      </c>
      <c r="AJ29" s="9"/>
      <c r="AK29" s="251"/>
      <c r="AL29" s="316"/>
      <c r="AM29" s="18">
        <v>2</v>
      </c>
      <c r="AN29" s="81" t="s">
        <v>198</v>
      </c>
      <c r="AO29" s="14" t="s">
        <v>50</v>
      </c>
      <c r="AP29" s="14"/>
      <c r="AQ29" s="17">
        <v>14</v>
      </c>
      <c r="AR29" s="9"/>
      <c r="AS29" s="9"/>
      <c r="AT29" s="9"/>
      <c r="AU29" s="9"/>
      <c r="AV29" s="9"/>
      <c r="AW29" s="9"/>
      <c r="AX29" s="9"/>
      <c r="AY29" s="1"/>
      <c r="AZ29" s="338"/>
      <c r="BA29" s="338"/>
      <c r="BB29" s="338"/>
      <c r="BC29" s="338"/>
      <c r="BD29" s="338"/>
      <c r="BE29" s="338"/>
    </row>
    <row r="30" spans="1:57" ht="26.25" customHeight="1" x14ac:dyDescent="0.15">
      <c r="A30" s="15"/>
      <c r="B30" s="256"/>
      <c r="C30" s="30"/>
      <c r="D30" s="27"/>
      <c r="E30" s="28"/>
      <c r="F30" s="28"/>
      <c r="G30" s="29"/>
      <c r="H30" s="7"/>
      <c r="I30" s="256"/>
      <c r="J30" s="30"/>
      <c r="K30" s="27"/>
      <c r="L30" s="14"/>
      <c r="M30" s="54"/>
      <c r="N30" s="29"/>
      <c r="O30" s="7"/>
      <c r="P30" s="256"/>
      <c r="Q30" s="30"/>
      <c r="R30" s="27"/>
      <c r="S30" s="28"/>
      <c r="T30" s="54"/>
      <c r="U30" s="29"/>
      <c r="V30" s="1"/>
      <c r="W30" s="256"/>
      <c r="X30" s="30"/>
      <c r="Y30" s="27"/>
      <c r="Z30" s="28"/>
      <c r="AA30" s="54"/>
      <c r="AB30" s="29"/>
      <c r="AC30" s="1"/>
      <c r="AD30" s="256"/>
      <c r="AE30" s="30"/>
      <c r="AF30" s="27"/>
      <c r="AG30" s="28"/>
      <c r="AH30" s="80"/>
      <c r="AI30" s="17"/>
      <c r="AJ30" s="9"/>
      <c r="AK30" s="251"/>
      <c r="AL30" s="316"/>
      <c r="AM30" s="18">
        <v>3</v>
      </c>
      <c r="AN30" s="195" t="s">
        <v>100</v>
      </c>
      <c r="AO30" s="74" t="s">
        <v>217</v>
      </c>
      <c r="AP30" s="22"/>
      <c r="AQ30" s="17">
        <v>22</v>
      </c>
      <c r="AR30" s="9"/>
      <c r="AS30" s="9"/>
      <c r="AT30" s="9"/>
      <c r="AU30" s="9"/>
      <c r="AV30" s="9"/>
      <c r="AW30" s="9"/>
      <c r="AX30" s="9"/>
      <c r="AY30" s="1"/>
      <c r="AZ30" s="337"/>
      <c r="BA30" s="75"/>
      <c r="BB30" s="75"/>
      <c r="BC30" s="76"/>
      <c r="BD30" s="76"/>
      <c r="BE30" s="76"/>
    </row>
    <row r="31" spans="1:57" ht="26.25" customHeight="1" x14ac:dyDescent="0.15">
      <c r="A31" s="34" t="s">
        <v>103</v>
      </c>
      <c r="B31" s="286" t="s">
        <v>104</v>
      </c>
      <c r="C31" s="212">
        <v>1</v>
      </c>
      <c r="D31" s="213" t="s">
        <v>105</v>
      </c>
      <c r="E31" s="214" t="s">
        <v>19</v>
      </c>
      <c r="F31" s="214" t="s">
        <v>14</v>
      </c>
      <c r="G31" s="36">
        <v>14</v>
      </c>
      <c r="H31" s="7"/>
      <c r="I31" s="286" t="s">
        <v>106</v>
      </c>
      <c r="J31" s="212">
        <v>1</v>
      </c>
      <c r="K31" s="213" t="s">
        <v>105</v>
      </c>
      <c r="L31" s="214" t="s">
        <v>13</v>
      </c>
      <c r="M31" s="57" t="s">
        <v>79</v>
      </c>
      <c r="N31" s="36">
        <v>9</v>
      </c>
      <c r="O31" s="7"/>
      <c r="P31" s="286" t="s">
        <v>107</v>
      </c>
      <c r="Q31" s="212">
        <v>1</v>
      </c>
      <c r="R31" s="213" t="s">
        <v>105</v>
      </c>
      <c r="S31" s="8" t="s">
        <v>200</v>
      </c>
      <c r="T31" s="214" t="s">
        <v>207</v>
      </c>
      <c r="U31" s="36">
        <v>19</v>
      </c>
      <c r="V31" s="1"/>
      <c r="W31" s="286" t="s">
        <v>108</v>
      </c>
      <c r="X31" s="211">
        <v>1</v>
      </c>
      <c r="Y31" s="213" t="s">
        <v>105</v>
      </c>
      <c r="Z31" s="214" t="s">
        <v>13</v>
      </c>
      <c r="AA31" s="14" t="s">
        <v>199</v>
      </c>
      <c r="AB31" s="36">
        <v>19</v>
      </c>
      <c r="AC31" s="1"/>
      <c r="AD31" s="286" t="s">
        <v>109</v>
      </c>
      <c r="AE31" s="211">
        <v>1</v>
      </c>
      <c r="AF31" s="213" t="s">
        <v>105</v>
      </c>
      <c r="AG31" s="8" t="s">
        <v>211</v>
      </c>
      <c r="AH31" s="214" t="s">
        <v>232</v>
      </c>
      <c r="AI31" s="36">
        <v>25</v>
      </c>
      <c r="AJ31" s="9"/>
      <c r="AK31" s="252"/>
      <c r="AL31" s="317"/>
      <c r="AM31" s="30">
        <v>4</v>
      </c>
      <c r="AN31" s="62"/>
      <c r="AO31" s="86"/>
      <c r="AP31" s="86"/>
      <c r="AQ31" s="17"/>
      <c r="AR31" s="9"/>
      <c r="AS31" s="9"/>
      <c r="AT31" s="9"/>
      <c r="AU31" s="9"/>
      <c r="AV31" s="9"/>
      <c r="AW31" s="9"/>
      <c r="AX31" s="9"/>
      <c r="AY31" s="1"/>
      <c r="AZ31" s="337"/>
      <c r="BA31" s="75"/>
      <c r="BB31" s="75"/>
      <c r="BC31" s="76"/>
      <c r="BD31" s="76"/>
      <c r="BE31" s="76"/>
    </row>
    <row r="32" spans="1:57" ht="26.25" customHeight="1" x14ac:dyDescent="0.15">
      <c r="A32" s="15"/>
      <c r="B32" s="255"/>
      <c r="C32" s="16">
        <v>2</v>
      </c>
      <c r="D32" s="13" t="s">
        <v>85</v>
      </c>
      <c r="E32" s="14" t="s">
        <v>110</v>
      </c>
      <c r="F32" s="14"/>
      <c r="G32" s="17">
        <v>18</v>
      </c>
      <c r="H32" s="7"/>
      <c r="I32" s="255"/>
      <c r="J32" s="16">
        <v>2</v>
      </c>
      <c r="K32" s="13" t="s">
        <v>85</v>
      </c>
      <c r="L32" s="14" t="s">
        <v>217</v>
      </c>
      <c r="M32" s="14"/>
      <c r="N32" s="17">
        <v>12</v>
      </c>
      <c r="O32" s="7"/>
      <c r="P32" s="255"/>
      <c r="Q32" s="16">
        <v>2</v>
      </c>
      <c r="R32" s="13" t="s">
        <v>85</v>
      </c>
      <c r="S32" s="14" t="s">
        <v>13</v>
      </c>
      <c r="T32" s="14"/>
      <c r="U32" s="17">
        <v>18</v>
      </c>
      <c r="V32" s="1"/>
      <c r="W32" s="255"/>
      <c r="X32" s="18">
        <v>2</v>
      </c>
      <c r="Y32" s="13" t="s">
        <v>85</v>
      </c>
      <c r="Z32" s="47" t="s">
        <v>110</v>
      </c>
      <c r="AA32" s="14"/>
      <c r="AB32" s="78">
        <v>16</v>
      </c>
      <c r="AC32" s="1"/>
      <c r="AD32" s="255"/>
      <c r="AE32" s="18">
        <v>2</v>
      </c>
      <c r="AF32" s="13" t="s">
        <v>85</v>
      </c>
      <c r="AG32" s="14" t="s">
        <v>83</v>
      </c>
      <c r="AH32" s="14" t="s">
        <v>202</v>
      </c>
      <c r="AI32" s="17">
        <v>15</v>
      </c>
      <c r="AJ32" s="9"/>
      <c r="AK32" s="318" t="s">
        <v>111</v>
      </c>
      <c r="AL32" s="336" t="s">
        <v>112</v>
      </c>
      <c r="AM32" s="211">
        <v>1</v>
      </c>
      <c r="AN32" s="213" t="s">
        <v>105</v>
      </c>
      <c r="AO32" s="14" t="s">
        <v>226</v>
      </c>
      <c r="AP32" s="14" t="s">
        <v>14</v>
      </c>
      <c r="AQ32" s="36">
        <v>13</v>
      </c>
      <c r="AR32" s="9"/>
      <c r="AS32" s="9"/>
      <c r="AT32" s="9"/>
      <c r="AU32" s="9"/>
      <c r="AV32" s="9"/>
      <c r="AW32" s="9"/>
      <c r="AX32" s="9"/>
      <c r="AY32" s="1"/>
      <c r="AZ32" s="337"/>
      <c r="BA32" s="75"/>
      <c r="BB32" s="75"/>
      <c r="BC32" s="76"/>
      <c r="BD32" s="76"/>
      <c r="BE32" s="76"/>
    </row>
    <row r="33" spans="1:57" ht="26.25" customHeight="1" x14ac:dyDescent="0.15">
      <c r="A33" s="15"/>
      <c r="B33" s="255"/>
      <c r="C33" s="16">
        <v>3</v>
      </c>
      <c r="D33" s="13" t="s">
        <v>113</v>
      </c>
      <c r="E33" s="14" t="s">
        <v>143</v>
      </c>
      <c r="F33" s="14"/>
      <c r="G33" s="17">
        <v>17</v>
      </c>
      <c r="H33" s="7"/>
      <c r="I33" s="255"/>
      <c r="J33" s="16">
        <v>3</v>
      </c>
      <c r="K33" s="13" t="s">
        <v>113</v>
      </c>
      <c r="L33" s="47" t="s">
        <v>200</v>
      </c>
      <c r="M33" s="14"/>
      <c r="N33" s="17">
        <v>10</v>
      </c>
      <c r="O33" s="7"/>
      <c r="P33" s="255"/>
      <c r="Q33" s="16">
        <v>3</v>
      </c>
      <c r="R33" s="13" t="s">
        <v>113</v>
      </c>
      <c r="S33" s="22" t="s">
        <v>217</v>
      </c>
      <c r="T33" s="14" t="s">
        <v>17</v>
      </c>
      <c r="U33" s="17">
        <v>20</v>
      </c>
      <c r="V33" s="1"/>
      <c r="W33" s="255"/>
      <c r="X33" s="18">
        <v>3</v>
      </c>
      <c r="Y33" s="13" t="s">
        <v>113</v>
      </c>
      <c r="Z33" s="47" t="s">
        <v>219</v>
      </c>
      <c r="AA33" s="14" t="s">
        <v>207</v>
      </c>
      <c r="AB33" s="78">
        <v>20</v>
      </c>
      <c r="AC33" s="1"/>
      <c r="AD33" s="255"/>
      <c r="AE33" s="18">
        <v>3</v>
      </c>
      <c r="AF33" s="13" t="s">
        <v>113</v>
      </c>
      <c r="AG33" s="14" t="s">
        <v>41</v>
      </c>
      <c r="AH33" s="8" t="s">
        <v>199</v>
      </c>
      <c r="AI33" s="17">
        <v>17</v>
      </c>
      <c r="AJ33" s="9"/>
      <c r="AK33" s="251"/>
      <c r="AL33" s="316"/>
      <c r="AM33" s="18">
        <v>2</v>
      </c>
      <c r="AN33" s="13" t="s">
        <v>85</v>
      </c>
      <c r="AO33" s="14" t="s">
        <v>110</v>
      </c>
      <c r="AP33" s="14"/>
      <c r="AQ33" s="17">
        <v>10</v>
      </c>
      <c r="AR33" s="9"/>
      <c r="AS33" s="9"/>
      <c r="AT33" s="9"/>
      <c r="AU33" s="9"/>
      <c r="AV33" s="9"/>
      <c r="AW33" s="9"/>
      <c r="AX33" s="9"/>
      <c r="AY33" s="1"/>
      <c r="AZ33" s="337"/>
      <c r="BA33" s="75"/>
      <c r="BB33" s="75"/>
      <c r="BC33" s="76"/>
      <c r="BD33" s="1"/>
      <c r="BE33" s="76"/>
    </row>
    <row r="34" spans="1:57" ht="26.25" customHeight="1" x14ac:dyDescent="0.15">
      <c r="A34" s="15"/>
      <c r="B34" s="255"/>
      <c r="C34" s="16">
        <v>4</v>
      </c>
      <c r="D34" s="13" t="s">
        <v>114</v>
      </c>
      <c r="E34" s="14" t="s">
        <v>217</v>
      </c>
      <c r="F34" s="14"/>
      <c r="G34" s="17">
        <v>26</v>
      </c>
      <c r="H34" s="7"/>
      <c r="I34" s="255"/>
      <c r="J34" s="16">
        <v>4</v>
      </c>
      <c r="K34" s="13" t="s">
        <v>114</v>
      </c>
      <c r="L34" s="14" t="s">
        <v>110</v>
      </c>
      <c r="M34" s="14"/>
      <c r="N34" s="17">
        <v>9</v>
      </c>
      <c r="O34" s="7"/>
      <c r="P34" s="255"/>
      <c r="Q34" s="16">
        <v>4</v>
      </c>
      <c r="R34" s="81" t="s">
        <v>114</v>
      </c>
      <c r="S34" s="47" t="s">
        <v>226</v>
      </c>
      <c r="T34" s="47"/>
      <c r="U34" s="17">
        <v>19</v>
      </c>
      <c r="V34" s="1"/>
      <c r="W34" s="255"/>
      <c r="X34" s="18">
        <v>4</v>
      </c>
      <c r="Y34" s="13" t="s">
        <v>114</v>
      </c>
      <c r="Z34" s="14" t="s">
        <v>226</v>
      </c>
      <c r="AA34" s="8"/>
      <c r="AB34" s="17">
        <v>18</v>
      </c>
      <c r="AC34" s="1"/>
      <c r="AD34" s="255"/>
      <c r="AE34" s="18">
        <v>4</v>
      </c>
      <c r="AF34" s="13" t="s">
        <v>114</v>
      </c>
      <c r="AG34" s="14" t="s">
        <v>226</v>
      </c>
      <c r="AH34" s="14"/>
      <c r="AI34" s="17">
        <v>25</v>
      </c>
      <c r="AJ34" s="9"/>
      <c r="AK34" s="251"/>
      <c r="AL34" s="316"/>
      <c r="AM34" s="18">
        <v>3</v>
      </c>
      <c r="AN34" s="13" t="s">
        <v>113</v>
      </c>
      <c r="AO34" s="14" t="s">
        <v>143</v>
      </c>
      <c r="AP34" s="14"/>
      <c r="AQ34" s="17">
        <v>15</v>
      </c>
      <c r="AR34" s="9"/>
      <c r="AS34" s="9"/>
      <c r="AT34" s="9"/>
      <c r="AU34" s="9"/>
      <c r="AV34" s="9"/>
      <c r="AW34" s="9"/>
      <c r="AX34" s="9"/>
      <c r="AY34" s="1"/>
      <c r="AZ34" s="337"/>
      <c r="BA34" s="75"/>
      <c r="BB34" s="75"/>
      <c r="BC34" s="76"/>
      <c r="BD34" s="76"/>
      <c r="BE34" s="76"/>
    </row>
    <row r="35" spans="1:57" ht="26.25" customHeight="1" x14ac:dyDescent="0.15">
      <c r="A35" s="15"/>
      <c r="B35" s="256"/>
      <c r="C35" s="26"/>
      <c r="D35" s="27"/>
      <c r="E35" s="28"/>
      <c r="F35" s="28"/>
      <c r="G35" s="29"/>
      <c r="H35" s="7"/>
      <c r="I35" s="256"/>
      <c r="J35" s="26"/>
      <c r="K35" s="27"/>
      <c r="L35" s="28"/>
      <c r="M35" s="28"/>
      <c r="N35" s="29"/>
      <c r="O35" s="7"/>
      <c r="P35" s="256"/>
      <c r="Q35" s="26"/>
      <c r="R35" s="27"/>
      <c r="S35" s="54"/>
      <c r="T35" s="28"/>
      <c r="U35" s="29"/>
      <c r="V35" s="1"/>
      <c r="W35" s="256"/>
      <c r="X35" s="30"/>
      <c r="Y35" s="27"/>
      <c r="Z35" s="28"/>
      <c r="AA35" s="28"/>
      <c r="AB35" s="29"/>
      <c r="AC35" s="1"/>
      <c r="AD35" s="256"/>
      <c r="AE35" s="30"/>
      <c r="AF35" s="27"/>
      <c r="AG35" s="28"/>
      <c r="AH35" s="28"/>
      <c r="AI35" s="29"/>
      <c r="AJ35" s="9"/>
      <c r="AK35" s="251"/>
      <c r="AL35" s="316"/>
      <c r="AM35" s="18">
        <v>4</v>
      </c>
      <c r="AN35" s="13" t="s">
        <v>114</v>
      </c>
      <c r="AO35" s="14" t="s">
        <v>19</v>
      </c>
      <c r="AP35" s="14"/>
      <c r="AQ35" s="17">
        <v>16</v>
      </c>
      <c r="AR35" s="9"/>
      <c r="AS35" s="9"/>
      <c r="AT35" s="9"/>
      <c r="AU35" s="9"/>
      <c r="AV35" s="9"/>
      <c r="AW35" s="9"/>
      <c r="AX35" s="9"/>
      <c r="AY35" s="1"/>
      <c r="AZ35" s="337"/>
      <c r="BA35" s="75"/>
      <c r="BB35" s="75"/>
      <c r="BC35" s="76"/>
      <c r="BD35" s="76"/>
      <c r="BE35" s="76"/>
    </row>
    <row r="36" spans="1:57" ht="26.25" customHeight="1" x14ac:dyDescent="0.15">
      <c r="A36" s="34" t="s">
        <v>115</v>
      </c>
      <c r="B36" s="321" t="s">
        <v>239</v>
      </c>
      <c r="C36" s="212">
        <v>1</v>
      </c>
      <c r="D36" s="213" t="s">
        <v>192</v>
      </c>
      <c r="E36" s="214" t="s">
        <v>143</v>
      </c>
      <c r="F36" s="214" t="s">
        <v>14</v>
      </c>
      <c r="G36" s="36">
        <v>16</v>
      </c>
      <c r="H36" s="7"/>
      <c r="I36" s="321" t="s">
        <v>240</v>
      </c>
      <c r="J36" s="212">
        <v>1</v>
      </c>
      <c r="K36" s="213"/>
      <c r="L36" s="47" t="s">
        <v>41</v>
      </c>
      <c r="M36" s="214"/>
      <c r="N36" s="36">
        <v>4</v>
      </c>
      <c r="O36" s="7"/>
      <c r="P36" s="321" t="s">
        <v>241</v>
      </c>
      <c r="Q36" s="212">
        <v>1</v>
      </c>
      <c r="R36" s="213" t="s">
        <v>35</v>
      </c>
      <c r="S36" s="14" t="s">
        <v>199</v>
      </c>
      <c r="T36" s="66" t="s">
        <v>210</v>
      </c>
      <c r="U36" s="36">
        <v>13</v>
      </c>
      <c r="V36" s="1"/>
      <c r="W36" s="321" t="s">
        <v>242</v>
      </c>
      <c r="X36" s="211">
        <v>1</v>
      </c>
      <c r="Y36" s="213"/>
      <c r="Z36" s="214" t="s">
        <v>219</v>
      </c>
      <c r="AA36" s="214" t="s">
        <v>207</v>
      </c>
      <c r="AB36" s="36">
        <v>8</v>
      </c>
      <c r="AC36" s="1"/>
      <c r="AD36" s="321" t="s">
        <v>243</v>
      </c>
      <c r="AE36" s="211">
        <v>1</v>
      </c>
      <c r="AF36" s="213" t="s">
        <v>35</v>
      </c>
      <c r="AG36" s="14" t="s">
        <v>211</v>
      </c>
      <c r="AH36" s="66" t="s">
        <v>199</v>
      </c>
      <c r="AI36" s="36">
        <v>15</v>
      </c>
      <c r="AJ36" s="9"/>
      <c r="AK36" s="252"/>
      <c r="AL36" s="317"/>
      <c r="AM36" s="30"/>
      <c r="AN36" s="27"/>
      <c r="AO36" s="28"/>
      <c r="AP36" s="28"/>
      <c r="AQ36" s="29"/>
      <c r="AR36" s="82"/>
      <c r="AS36" s="9"/>
      <c r="AT36" s="9"/>
      <c r="AU36" s="9"/>
      <c r="AV36" s="9"/>
      <c r="AW36" s="9"/>
      <c r="AX36" s="9"/>
      <c r="AY36" s="1"/>
      <c r="AZ36" s="337"/>
      <c r="BA36" s="75"/>
      <c r="BB36" s="75"/>
      <c r="BC36" s="76"/>
      <c r="BD36" s="76"/>
      <c r="BE36" s="76"/>
    </row>
    <row r="37" spans="1:57" ht="26.25" customHeight="1" x14ac:dyDescent="0.15">
      <c r="A37" s="15"/>
      <c r="B37" s="339"/>
      <c r="C37" s="26">
        <v>2</v>
      </c>
      <c r="D37" s="27" t="s">
        <v>193</v>
      </c>
      <c r="E37" s="28" t="s">
        <v>41</v>
      </c>
      <c r="F37" s="28" t="s">
        <v>208</v>
      </c>
      <c r="G37" s="29">
        <v>20</v>
      </c>
      <c r="H37" s="7"/>
      <c r="I37" s="339"/>
      <c r="J37" s="26"/>
      <c r="K37" s="27"/>
      <c r="L37" s="28"/>
      <c r="M37" s="28"/>
      <c r="N37" s="29"/>
      <c r="O37" s="7"/>
      <c r="P37" s="339"/>
      <c r="Q37" s="26">
        <v>2</v>
      </c>
      <c r="R37" s="27" t="s">
        <v>46</v>
      </c>
      <c r="S37" s="83" t="s">
        <v>217</v>
      </c>
      <c r="T37" s="28" t="s">
        <v>17</v>
      </c>
      <c r="U37" s="29">
        <v>25</v>
      </c>
      <c r="V37" s="1"/>
      <c r="W37" s="339"/>
      <c r="X37" s="30"/>
      <c r="Y37" s="27"/>
      <c r="Z37" s="28"/>
      <c r="AA37" s="28"/>
      <c r="AB37" s="29"/>
      <c r="AC37" s="1"/>
      <c r="AD37" s="339"/>
      <c r="AE37" s="30">
        <v>2</v>
      </c>
      <c r="AF37" s="27" t="s">
        <v>46</v>
      </c>
      <c r="AG37" s="83" t="s">
        <v>19</v>
      </c>
      <c r="AH37" s="28" t="s">
        <v>233</v>
      </c>
      <c r="AI37" s="17">
        <v>26</v>
      </c>
      <c r="AJ37" s="9"/>
      <c r="AK37" s="65" t="s">
        <v>121</v>
      </c>
      <c r="AL37" s="319" t="s">
        <v>244</v>
      </c>
      <c r="AM37" s="211">
        <v>1</v>
      </c>
      <c r="AN37" s="213" t="s">
        <v>35</v>
      </c>
      <c r="AO37" s="214" t="s">
        <v>143</v>
      </c>
      <c r="AP37" s="57" t="s">
        <v>199</v>
      </c>
      <c r="AQ37" s="36">
        <v>21</v>
      </c>
      <c r="AR37" s="9"/>
      <c r="AS37" s="7"/>
      <c r="AT37" s="9"/>
      <c r="AU37" s="9"/>
      <c r="AV37" s="9"/>
      <c r="AW37" s="9"/>
      <c r="AX37" s="9"/>
      <c r="AY37" s="1"/>
      <c r="AZ37" s="337"/>
      <c r="BA37" s="75"/>
      <c r="BB37" s="75"/>
      <c r="BC37" s="76"/>
      <c r="BD37" s="76"/>
      <c r="BE37" s="76"/>
    </row>
    <row r="38" spans="1:57" ht="26.25" customHeight="1" x14ac:dyDescent="0.15">
      <c r="A38" s="34" t="s">
        <v>123</v>
      </c>
      <c r="B38" s="286" t="s">
        <v>124</v>
      </c>
      <c r="C38" s="340" t="s">
        <v>4</v>
      </c>
      <c r="D38" s="341"/>
      <c r="E38" s="214" t="s">
        <v>125</v>
      </c>
      <c r="F38" s="214"/>
      <c r="G38" s="36">
        <v>7</v>
      </c>
      <c r="H38" s="7"/>
      <c r="I38" s="41"/>
      <c r="J38" s="42"/>
      <c r="K38" s="42"/>
      <c r="L38" s="42"/>
      <c r="M38" s="42"/>
      <c r="N38" s="43"/>
      <c r="O38" s="7"/>
      <c r="P38" s="41"/>
      <c r="Q38" s="42"/>
      <c r="R38" s="42"/>
      <c r="S38" s="42"/>
      <c r="T38" s="9"/>
      <c r="U38" s="43"/>
      <c r="V38" s="1"/>
      <c r="W38" s="41"/>
      <c r="X38" s="42"/>
      <c r="Y38" s="42"/>
      <c r="Z38" s="42"/>
      <c r="AA38" s="42"/>
      <c r="AB38" s="43"/>
      <c r="AC38" s="1"/>
      <c r="AD38" s="41"/>
      <c r="AE38" s="42"/>
      <c r="AF38" s="42"/>
      <c r="AG38" s="42"/>
      <c r="AH38" s="9"/>
      <c r="AI38" s="43"/>
      <c r="AJ38" s="9"/>
      <c r="AK38" s="84"/>
      <c r="AL38" s="320"/>
      <c r="AM38" s="30">
        <v>2</v>
      </c>
      <c r="AN38" s="27" t="s">
        <v>46</v>
      </c>
      <c r="AO38" s="85" t="s">
        <v>226</v>
      </c>
      <c r="AP38" s="86" t="s">
        <v>207</v>
      </c>
      <c r="AQ38" s="17">
        <v>22</v>
      </c>
      <c r="AR38" s="9"/>
      <c r="AS38" s="9" t="s">
        <v>126</v>
      </c>
      <c r="AT38" s="9" t="s">
        <v>127</v>
      </c>
      <c r="AU38" s="9"/>
      <c r="AV38" s="9"/>
      <c r="AW38" s="9"/>
      <c r="AX38" s="9"/>
      <c r="AY38" s="1"/>
      <c r="AZ38" s="337"/>
      <c r="BA38" s="75"/>
      <c r="BB38" s="75"/>
      <c r="BC38" s="76"/>
      <c r="BD38" s="1"/>
      <c r="BE38" s="76"/>
    </row>
    <row r="39" spans="1:57" ht="26.25" customHeight="1" x14ac:dyDescent="0.15">
      <c r="A39" s="15"/>
      <c r="B39" s="256"/>
      <c r="C39" s="26"/>
      <c r="D39" s="27"/>
      <c r="E39" s="28"/>
      <c r="F39" s="28"/>
      <c r="G39" s="29"/>
      <c r="H39" s="7"/>
      <c r="I39" s="87"/>
      <c r="J39" s="9"/>
      <c r="K39" s="9"/>
      <c r="L39" s="9"/>
      <c r="M39" s="9"/>
      <c r="N39" s="88"/>
      <c r="O39" s="7"/>
      <c r="P39" s="87"/>
      <c r="Q39" s="9"/>
      <c r="R39" s="9"/>
      <c r="S39" s="9"/>
      <c r="T39" s="9"/>
      <c r="U39" s="88"/>
      <c r="V39" s="1"/>
      <c r="W39" s="87"/>
      <c r="X39" s="9"/>
      <c r="Y39" s="9"/>
      <c r="Z39" s="9"/>
      <c r="AA39" s="9"/>
      <c r="AB39" s="88"/>
      <c r="AC39" s="1"/>
      <c r="AD39" s="87"/>
      <c r="AE39" s="9"/>
      <c r="AF39" s="9"/>
      <c r="AG39" s="9"/>
      <c r="AH39" s="9"/>
      <c r="AI39" s="88"/>
      <c r="AJ39" s="9"/>
      <c r="AK39" s="65" t="s">
        <v>128</v>
      </c>
      <c r="AL39" s="342" t="s">
        <v>129</v>
      </c>
      <c r="AM39" s="211">
        <v>1</v>
      </c>
      <c r="AN39" s="213" t="s">
        <v>29</v>
      </c>
      <c r="AO39" s="14" t="s">
        <v>199</v>
      </c>
      <c r="AP39" s="14"/>
      <c r="AQ39" s="36">
        <v>3</v>
      </c>
      <c r="AR39" s="9"/>
      <c r="AS39" s="9" t="s">
        <v>130</v>
      </c>
      <c r="AT39" s="9" t="s">
        <v>127</v>
      </c>
      <c r="AU39" s="9"/>
      <c r="AV39" s="9"/>
      <c r="AW39" s="9"/>
      <c r="AX39" s="9"/>
      <c r="AY39" s="1"/>
      <c r="AZ39" s="1"/>
      <c r="BA39" s="1"/>
      <c r="BB39" s="1"/>
      <c r="BC39" s="1"/>
      <c r="BD39" s="1"/>
      <c r="BE39" s="1"/>
    </row>
    <row r="40" spans="1:57" ht="26.25" customHeight="1" thickBot="1" x14ac:dyDescent="0.2">
      <c r="A40" s="89"/>
      <c r="B40" s="90"/>
      <c r="C40" s="91"/>
      <c r="D40" s="91"/>
      <c r="E40" s="91"/>
      <c r="F40" s="91"/>
      <c r="G40" s="92"/>
      <c r="H40" s="7"/>
      <c r="I40" s="93"/>
      <c r="J40" s="94"/>
      <c r="K40" s="94"/>
      <c r="L40" s="94"/>
      <c r="M40" s="94"/>
      <c r="N40" s="95"/>
      <c r="O40" s="7"/>
      <c r="P40" s="93"/>
      <c r="Q40" s="94"/>
      <c r="R40" s="94"/>
      <c r="S40" s="94"/>
      <c r="T40" s="94"/>
      <c r="U40" s="95"/>
      <c r="V40" s="1"/>
      <c r="W40" s="93"/>
      <c r="X40" s="94"/>
      <c r="Y40" s="94"/>
      <c r="Z40" s="94"/>
      <c r="AA40" s="94"/>
      <c r="AB40" s="95"/>
      <c r="AC40" s="1"/>
      <c r="AD40" s="93"/>
      <c r="AE40" s="94"/>
      <c r="AF40" s="94"/>
      <c r="AG40" s="94"/>
      <c r="AH40" s="94"/>
      <c r="AI40" s="95"/>
      <c r="AJ40" s="9"/>
      <c r="AK40" s="84"/>
      <c r="AL40" s="342"/>
      <c r="AM40" s="26">
        <v>2</v>
      </c>
      <c r="AN40" s="27" t="s">
        <v>36</v>
      </c>
      <c r="AO40" s="28" t="s">
        <v>143</v>
      </c>
      <c r="AP40" s="28" t="s">
        <v>207</v>
      </c>
      <c r="AQ40" s="29">
        <v>18</v>
      </c>
      <c r="AR40" s="9"/>
      <c r="AS40" s="9" t="s">
        <v>131</v>
      </c>
      <c r="AT40" s="352" t="s">
        <v>236</v>
      </c>
      <c r="AU40" s="353"/>
      <c r="AV40" s="353"/>
      <c r="AW40" s="353"/>
      <c r="AX40" s="353"/>
      <c r="AY40" s="1"/>
      <c r="AZ40" s="1"/>
      <c r="BA40" s="1"/>
      <c r="BB40" s="1"/>
      <c r="BC40" s="1"/>
      <c r="BD40" s="1"/>
      <c r="BE40" s="1"/>
    </row>
    <row r="41" spans="1:57" ht="26.25" customHeight="1" thickBot="1" x14ac:dyDescent="0.2">
      <c r="A41" s="96"/>
      <c r="B41" s="9" t="s">
        <v>126</v>
      </c>
      <c r="C41" s="354" t="s">
        <v>221</v>
      </c>
      <c r="D41" s="355"/>
      <c r="E41" s="355"/>
      <c r="F41" s="355"/>
      <c r="G41" s="9"/>
      <c r="H41" s="7"/>
      <c r="I41" s="9" t="s">
        <v>126</v>
      </c>
      <c r="J41" s="9" t="s">
        <v>221</v>
      </c>
      <c r="K41" s="9"/>
      <c r="L41" s="9"/>
      <c r="M41" s="9"/>
      <c r="N41" s="9"/>
      <c r="O41" s="7"/>
      <c r="P41" s="9" t="s">
        <v>126</v>
      </c>
      <c r="Q41" s="9" t="s">
        <v>127</v>
      </c>
      <c r="R41" s="9"/>
      <c r="S41" s="9"/>
      <c r="T41" s="9"/>
      <c r="U41" s="9"/>
      <c r="V41" s="1"/>
      <c r="W41" s="9" t="s">
        <v>126</v>
      </c>
      <c r="X41" s="9" t="s">
        <v>231</v>
      </c>
      <c r="Y41" s="9"/>
      <c r="Z41" s="9"/>
      <c r="AA41" s="9"/>
      <c r="AB41" s="9"/>
      <c r="AC41" s="1"/>
      <c r="AD41" s="9" t="s">
        <v>126</v>
      </c>
      <c r="AE41" s="9" t="s">
        <v>231</v>
      </c>
      <c r="AF41" s="9"/>
      <c r="AG41" s="9"/>
      <c r="AH41" s="9"/>
      <c r="AI41" s="9"/>
      <c r="AJ41" s="9"/>
      <c r="AK41" s="97" t="s">
        <v>132</v>
      </c>
      <c r="AL41" s="98" t="s">
        <v>133</v>
      </c>
      <c r="AM41" s="99"/>
      <c r="AN41" s="100"/>
      <c r="AO41" s="101" t="s">
        <v>217</v>
      </c>
      <c r="AP41" s="101"/>
      <c r="AQ41" s="102">
        <v>9</v>
      </c>
      <c r="AR41" s="9"/>
      <c r="AS41" s="9" t="s">
        <v>131</v>
      </c>
      <c r="AT41" s="352" t="s">
        <v>237</v>
      </c>
      <c r="AU41" s="353"/>
      <c r="AV41" s="353"/>
      <c r="AW41" s="353"/>
      <c r="AX41" s="353"/>
      <c r="AY41" s="1"/>
      <c r="AZ41" s="1"/>
      <c r="BA41" s="1"/>
      <c r="BB41" s="1"/>
      <c r="BC41" s="1"/>
      <c r="BD41" s="1"/>
      <c r="BE41" s="1"/>
    </row>
    <row r="42" spans="1:57" ht="26.25" customHeight="1" x14ac:dyDescent="0.15">
      <c r="A42" s="96"/>
      <c r="B42" s="9" t="s">
        <v>130</v>
      </c>
      <c r="C42" s="356"/>
      <c r="D42" s="356"/>
      <c r="E42" s="356"/>
      <c r="F42" s="356"/>
      <c r="G42" s="9"/>
      <c r="H42" s="7"/>
      <c r="I42" s="9" t="s">
        <v>130</v>
      </c>
      <c r="J42" s="9" t="s">
        <v>222</v>
      </c>
      <c r="K42" s="9"/>
      <c r="L42" s="9"/>
      <c r="M42" s="9"/>
      <c r="N42" s="9"/>
      <c r="O42" s="7"/>
      <c r="P42" s="9" t="s">
        <v>130</v>
      </c>
      <c r="Q42" s="9" t="s">
        <v>229</v>
      </c>
      <c r="R42" s="9"/>
      <c r="S42" s="9"/>
      <c r="T42" s="9"/>
      <c r="U42" s="9"/>
      <c r="V42" s="1"/>
      <c r="W42" s="9" t="s">
        <v>130</v>
      </c>
      <c r="X42" s="9" t="s">
        <v>127</v>
      </c>
      <c r="Y42" s="9"/>
      <c r="Z42" s="9"/>
      <c r="AA42" s="9"/>
      <c r="AB42" s="9"/>
      <c r="AC42" s="1"/>
      <c r="AD42" s="9" t="s">
        <v>130</v>
      </c>
      <c r="AE42" s="9" t="s">
        <v>230</v>
      </c>
      <c r="AF42" s="9"/>
      <c r="AG42" s="9"/>
      <c r="AH42" s="9"/>
      <c r="AI42" s="9"/>
      <c r="AJ42" s="9"/>
      <c r="AK42" s="9" t="s">
        <v>131</v>
      </c>
      <c r="AL42" s="352" t="s">
        <v>238</v>
      </c>
      <c r="AM42" s="353"/>
      <c r="AN42" s="353"/>
      <c r="AO42" s="353"/>
      <c r="AP42" s="353"/>
      <c r="AQ42" s="76"/>
      <c r="AR42" s="9"/>
      <c r="AY42" s="1"/>
      <c r="AZ42" s="1"/>
      <c r="BA42" s="1"/>
      <c r="BB42" s="1"/>
      <c r="BC42" s="1"/>
      <c r="BD42" s="1"/>
      <c r="BE42" s="1"/>
    </row>
    <row r="43" spans="1:57" ht="29.25" customHeight="1" x14ac:dyDescent="0.15">
      <c r="A43" s="96"/>
      <c r="B43" s="9" t="s">
        <v>131</v>
      </c>
      <c r="C43" s="9" t="s">
        <v>127</v>
      </c>
      <c r="D43" s="7"/>
      <c r="E43" s="7"/>
      <c r="F43" s="7"/>
      <c r="G43" s="7"/>
      <c r="H43" s="7"/>
      <c r="I43" s="9" t="s">
        <v>131</v>
      </c>
      <c r="J43" s="9" t="s">
        <v>222</v>
      </c>
      <c r="K43" s="9"/>
      <c r="L43" s="7"/>
      <c r="M43" s="7"/>
      <c r="N43" s="7"/>
      <c r="O43" s="7"/>
      <c r="P43" s="9" t="s">
        <v>131</v>
      </c>
      <c r="Q43" s="9" t="s">
        <v>230</v>
      </c>
      <c r="R43" s="7"/>
      <c r="S43" s="7"/>
      <c r="T43" s="7"/>
      <c r="U43" s="7"/>
      <c r="V43" s="1"/>
      <c r="W43" s="9" t="s">
        <v>131</v>
      </c>
      <c r="X43" s="9" t="s">
        <v>230</v>
      </c>
      <c r="Y43" s="7"/>
      <c r="Z43" s="7"/>
      <c r="AA43" s="7"/>
      <c r="AB43" s="7"/>
      <c r="AC43" s="1"/>
      <c r="AD43" s="9" t="s">
        <v>131</v>
      </c>
      <c r="AE43" s="9" t="s">
        <v>230</v>
      </c>
      <c r="AF43" s="7"/>
      <c r="AG43" s="7"/>
      <c r="AH43" s="7"/>
      <c r="AI43" s="7"/>
      <c r="AJ43" s="9"/>
      <c r="AK43" s="9" t="s">
        <v>130</v>
      </c>
      <c r="AL43" s="9" t="s">
        <v>234</v>
      </c>
      <c r="AM43" s="75"/>
      <c r="AN43" s="75"/>
      <c r="AO43" s="1"/>
      <c r="AP43" s="9" t="s">
        <v>126</v>
      </c>
      <c r="AQ43" s="9" t="s">
        <v>235</v>
      </c>
      <c r="AR43" s="75"/>
      <c r="AS43" s="75"/>
      <c r="AY43" s="1"/>
      <c r="AZ43" s="1"/>
      <c r="BA43" s="1"/>
      <c r="BB43" s="1"/>
      <c r="BC43" s="1"/>
      <c r="BD43" s="1"/>
      <c r="BE43" s="1"/>
    </row>
    <row r="44" spans="1:57" ht="24" customHeight="1" x14ac:dyDescent="0.15">
      <c r="A44" s="9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"/>
      <c r="W44" s="7"/>
      <c r="X44" s="7"/>
      <c r="Y44" s="7"/>
      <c r="Z44" s="7"/>
      <c r="AA44" s="7"/>
      <c r="AB44" s="7"/>
      <c r="AC44" s="1"/>
      <c r="AD44" s="7"/>
      <c r="AE44" s="7"/>
      <c r="AF44" s="7"/>
      <c r="AG44" s="7"/>
      <c r="AH44" s="7"/>
      <c r="AI44" s="7"/>
      <c r="AJ44" s="9"/>
      <c r="AK44" s="9"/>
      <c r="AL44" s="9"/>
      <c r="AM44" s="75"/>
      <c r="AN44" s="75"/>
      <c r="AO44" s="75"/>
      <c r="AP44" s="75"/>
      <c r="AQ44" s="75"/>
      <c r="AR44" s="9"/>
      <c r="AS44" s="9"/>
      <c r="AT44" s="9"/>
      <c r="AU44" s="9"/>
      <c r="AV44" s="9"/>
      <c r="AW44" s="9"/>
      <c r="AX44" s="9"/>
      <c r="AY44" s="1"/>
      <c r="AZ44" s="1"/>
      <c r="BA44" s="1"/>
      <c r="BB44" s="1"/>
      <c r="BC44" s="1"/>
      <c r="BD44" s="1"/>
      <c r="BE44" s="1"/>
    </row>
    <row r="45" spans="1:57" ht="21.75" hidden="1" customHeight="1" thickBot="1" x14ac:dyDescent="0.2">
      <c r="A45" s="96" t="s">
        <v>135</v>
      </c>
      <c r="B45" s="357">
        <f>B2</f>
        <v>45047</v>
      </c>
      <c r="C45" s="357"/>
      <c r="D45" s="35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"/>
      <c r="W45" s="7"/>
      <c r="X45" s="7"/>
      <c r="Y45" s="7"/>
      <c r="Z45" s="7"/>
      <c r="AA45" s="7"/>
      <c r="AB45" s="7"/>
      <c r="AC45" s="1"/>
      <c r="AD45" s="7"/>
      <c r="AE45" s="7"/>
      <c r="AF45" s="7"/>
      <c r="AG45" s="7"/>
      <c r="AH45" s="7"/>
      <c r="AI45" s="7"/>
      <c r="AJ45" s="9"/>
      <c r="AK45" s="103"/>
      <c r="AL45" s="206"/>
      <c r="AM45" s="75"/>
      <c r="AN45" s="75"/>
      <c r="AO45" s="75"/>
      <c r="AP45" s="75"/>
      <c r="AQ45" s="75"/>
      <c r="AR45" s="9"/>
      <c r="AS45" s="9"/>
      <c r="AT45" s="9"/>
      <c r="AU45" s="9"/>
      <c r="AV45" s="9"/>
      <c r="AW45" s="9"/>
      <c r="AX45" s="9"/>
      <c r="AY45" s="1"/>
      <c r="AZ45" s="1"/>
      <c r="BA45" s="1"/>
      <c r="BB45" s="1"/>
      <c r="BC45" s="1"/>
      <c r="BD45" s="1"/>
      <c r="BE45" s="1"/>
    </row>
    <row r="46" spans="1:57" ht="32.25" hidden="1" customHeight="1" thickBot="1" x14ac:dyDescent="0.2">
      <c r="A46" s="104"/>
      <c r="B46" s="105" t="s">
        <v>136</v>
      </c>
      <c r="C46" s="106"/>
      <c r="D46" s="106" t="s">
        <v>137</v>
      </c>
      <c r="E46" s="106" t="s">
        <v>138</v>
      </c>
      <c r="F46" s="106" t="s">
        <v>139</v>
      </c>
      <c r="G46" s="107"/>
      <c r="H46" s="106"/>
      <c r="I46" s="105" t="s">
        <v>136</v>
      </c>
      <c r="J46" s="106"/>
      <c r="K46" s="106" t="s">
        <v>137</v>
      </c>
      <c r="L46" s="106"/>
      <c r="M46" s="106" t="s">
        <v>139</v>
      </c>
      <c r="N46" s="107"/>
      <c r="O46" s="106"/>
      <c r="P46" s="105" t="s">
        <v>136</v>
      </c>
      <c r="Q46" s="106"/>
      <c r="R46" s="106" t="s">
        <v>137</v>
      </c>
      <c r="S46" s="106"/>
      <c r="T46" s="106" t="s">
        <v>139</v>
      </c>
      <c r="U46" s="107"/>
      <c r="V46" s="106"/>
      <c r="W46" s="105" t="s">
        <v>136</v>
      </c>
      <c r="X46" s="106"/>
      <c r="Y46" s="106" t="s">
        <v>137</v>
      </c>
      <c r="Z46" s="106" t="s">
        <v>140</v>
      </c>
      <c r="AA46" s="106" t="s">
        <v>139</v>
      </c>
      <c r="AB46" s="107"/>
      <c r="AC46" s="106"/>
      <c r="AD46" s="105" t="s">
        <v>136</v>
      </c>
      <c r="AE46" s="106"/>
      <c r="AF46" s="106" t="s">
        <v>137</v>
      </c>
      <c r="AG46" s="106"/>
      <c r="AH46" s="106" t="s">
        <v>139</v>
      </c>
      <c r="AI46" s="107"/>
      <c r="AJ46" s="106"/>
      <c r="AK46" s="103"/>
      <c r="AL46" s="206"/>
      <c r="AM46" s="75"/>
      <c r="AN46" s="75"/>
      <c r="AO46" s="75"/>
      <c r="AP46" s="75"/>
      <c r="AQ46" s="75"/>
      <c r="AR46" s="106"/>
      <c r="AS46" s="105" t="s">
        <v>136</v>
      </c>
      <c r="AT46" s="106"/>
      <c r="AU46" s="106" t="s">
        <v>137</v>
      </c>
      <c r="AV46" s="106" t="s">
        <v>139</v>
      </c>
      <c r="AW46" s="106"/>
      <c r="AX46" s="108" t="s">
        <v>141</v>
      </c>
      <c r="AY46" s="1"/>
      <c r="AZ46" s="1"/>
      <c r="BA46" s="1"/>
      <c r="BB46" s="1"/>
      <c r="BC46" s="1"/>
      <c r="BD46" s="1"/>
      <c r="BE46" s="1"/>
    </row>
    <row r="47" spans="1:57" ht="32.25" hidden="1" customHeight="1" x14ac:dyDescent="0.15">
      <c r="A47" s="109" t="s">
        <v>142</v>
      </c>
      <c r="B47" s="110">
        <f>COUNTIF(E11:E39,"川崎")</f>
        <v>0</v>
      </c>
      <c r="C47" s="111"/>
      <c r="D47" s="110">
        <f>COUNTIF(F11:F39,"川崎")</f>
        <v>0</v>
      </c>
      <c r="E47" s="112"/>
      <c r="F47" s="112"/>
      <c r="G47" s="113">
        <f t="shared" ref="G47:G72" si="0">SUM(B47:F47)</f>
        <v>0</v>
      </c>
      <c r="H47" s="112"/>
      <c r="I47" s="110">
        <f>COUNTIF(L11:L39,"川崎")</f>
        <v>0</v>
      </c>
      <c r="J47" s="111"/>
      <c r="K47" s="110">
        <f>COUNTIF(M11:M39,"川崎")</f>
        <v>0</v>
      </c>
      <c r="L47" s="112"/>
      <c r="M47" s="112">
        <v>1</v>
      </c>
      <c r="N47" s="113">
        <f t="shared" ref="N47:N72" si="1">SUM(I47:M47)</f>
        <v>1</v>
      </c>
      <c r="O47" s="112"/>
      <c r="P47" s="110">
        <f>COUNTIF(S6:S39,"川崎")</f>
        <v>0</v>
      </c>
      <c r="Q47" s="111"/>
      <c r="R47" s="110">
        <f>COUNTIF(T11:T39,"川崎")</f>
        <v>0</v>
      </c>
      <c r="S47" s="112"/>
      <c r="T47" s="112">
        <v>1</v>
      </c>
      <c r="U47" s="113">
        <f t="shared" ref="U47:U72" si="2">SUM(P47:T47)</f>
        <v>1</v>
      </c>
      <c r="V47" s="112"/>
      <c r="W47" s="110">
        <f>COUNTIF(Z11:Z39,"川崎")</f>
        <v>0</v>
      </c>
      <c r="X47" s="111"/>
      <c r="Y47" s="110">
        <f>COUNTIF(AA11:AA39,"川崎")</f>
        <v>0</v>
      </c>
      <c r="Z47" s="112">
        <v>2</v>
      </c>
      <c r="AA47" s="112">
        <v>2</v>
      </c>
      <c r="AB47" s="113">
        <f t="shared" ref="AB47:AB72" si="3">SUM(W47:AA47)</f>
        <v>4</v>
      </c>
      <c r="AC47" s="112"/>
      <c r="AD47" s="110">
        <f>COUNTIF(AG6:AG39,"川崎")</f>
        <v>0</v>
      </c>
      <c r="AE47" s="111"/>
      <c r="AF47" s="110">
        <f>COUNTIF(AH6:AH39,"川崎")</f>
        <v>0</v>
      </c>
      <c r="AG47" s="112"/>
      <c r="AH47" s="112">
        <v>2</v>
      </c>
      <c r="AI47" s="113">
        <f t="shared" ref="AI47:AI72" si="4">SUM(AD47:AH47)</f>
        <v>2</v>
      </c>
      <c r="AJ47" s="112"/>
      <c r="AK47" s="105" t="s">
        <v>136</v>
      </c>
      <c r="AL47" s="114"/>
      <c r="AM47" s="106" t="s">
        <v>137</v>
      </c>
      <c r="AN47" s="106"/>
      <c r="AO47" s="106" t="s">
        <v>139</v>
      </c>
      <c r="AP47" s="106"/>
      <c r="AQ47" s="107"/>
      <c r="AR47" s="112"/>
      <c r="AS47" s="110">
        <f>COUNTIF(AV6:AV40,"川崎")</f>
        <v>0</v>
      </c>
      <c r="AT47" s="111"/>
      <c r="AU47" s="110">
        <f>COUNTIF(AW6:AX40,"川崎")</f>
        <v>0</v>
      </c>
      <c r="AV47" s="112"/>
      <c r="AW47" s="115">
        <f t="shared" ref="AW47:AW72" si="5">SUM(AS47:AV47)</f>
        <v>0</v>
      </c>
      <c r="AX47" s="116">
        <f t="shared" ref="AX47:AX72" si="6">G47+N47+U47+AB47+AI47+AQ48+AW47</f>
        <v>8</v>
      </c>
      <c r="AY47" s="1"/>
      <c r="AZ47" s="1"/>
      <c r="BA47" s="1"/>
      <c r="BB47" s="1"/>
      <c r="BC47" s="1"/>
      <c r="BD47" s="1"/>
      <c r="BE47" s="1"/>
    </row>
    <row r="48" spans="1:57" ht="32.25" hidden="1" customHeight="1" x14ac:dyDescent="0.15">
      <c r="A48" s="109" t="s">
        <v>143</v>
      </c>
      <c r="B48" s="110">
        <f>COUNTIF(E11:E39,"大平")</f>
        <v>4</v>
      </c>
      <c r="C48" s="111"/>
      <c r="D48" s="110">
        <f>COUNTIF(F11:F39,"大平")</f>
        <v>1</v>
      </c>
      <c r="E48" s="112"/>
      <c r="F48" s="112"/>
      <c r="G48" s="113">
        <f t="shared" si="0"/>
        <v>5</v>
      </c>
      <c r="H48" s="112"/>
      <c r="I48" s="110">
        <f>COUNTIF(L11:L39,"大平")</f>
        <v>0</v>
      </c>
      <c r="J48" s="111"/>
      <c r="K48" s="110">
        <f>COUNTIF(M11:M39,"大平")</f>
        <v>0</v>
      </c>
      <c r="L48" s="112"/>
      <c r="M48" s="112"/>
      <c r="N48" s="113">
        <f t="shared" si="1"/>
        <v>0</v>
      </c>
      <c r="O48" s="112"/>
      <c r="P48" s="110">
        <f>COUNTIF(S6:S39,"大平")</f>
        <v>0</v>
      </c>
      <c r="Q48" s="111"/>
      <c r="R48" s="110">
        <f>COUNTIF(T11:T39,"大平")</f>
        <v>0</v>
      </c>
      <c r="S48" s="112"/>
      <c r="T48" s="112"/>
      <c r="U48" s="113">
        <f t="shared" si="2"/>
        <v>0</v>
      </c>
      <c r="V48" s="112"/>
      <c r="W48" s="110">
        <f>COUNTIF(Z11:Z39,"大平")</f>
        <v>3</v>
      </c>
      <c r="X48" s="111"/>
      <c r="Y48" s="110">
        <f>COUNTIF(AA11:AA39,"大平")</f>
        <v>0</v>
      </c>
      <c r="Z48" s="112">
        <v>2</v>
      </c>
      <c r="AA48" s="112"/>
      <c r="AB48" s="113">
        <f t="shared" si="3"/>
        <v>5</v>
      </c>
      <c r="AC48" s="112"/>
      <c r="AD48" s="110">
        <f>COUNTIF(AG6:AG39,"大平")</f>
        <v>0</v>
      </c>
      <c r="AE48" s="111"/>
      <c r="AF48" s="110">
        <f>COUNTIF(AH6:AH39,"大平")</f>
        <v>0</v>
      </c>
      <c r="AG48" s="112"/>
      <c r="AH48" s="112"/>
      <c r="AI48" s="113">
        <f t="shared" si="4"/>
        <v>0</v>
      </c>
      <c r="AJ48" s="112"/>
      <c r="AK48" s="110">
        <f>COUNTIF(AO6:AO41,"川崎")</f>
        <v>0</v>
      </c>
      <c r="AL48" s="111"/>
      <c r="AM48" s="110">
        <f>COUNTIF(AP6:AP41,"川崎")</f>
        <v>0</v>
      </c>
      <c r="AN48" s="112"/>
      <c r="AO48" s="112"/>
      <c r="AP48" s="112"/>
      <c r="AQ48" s="113">
        <f t="shared" ref="AQ48:AQ73" si="7">SUM(AK48:AP48)</f>
        <v>0</v>
      </c>
      <c r="AR48" s="112"/>
      <c r="AS48" s="110">
        <f>COUNTIF(AV6:AV40,"大平")</f>
        <v>3</v>
      </c>
      <c r="AT48" s="111"/>
      <c r="AU48" s="110">
        <f>COUNTIF(AW6:AX40,"大平")</f>
        <v>0</v>
      </c>
      <c r="AV48" s="112"/>
      <c r="AW48" s="115">
        <f t="shared" si="5"/>
        <v>3</v>
      </c>
      <c r="AX48" s="116">
        <f t="shared" si="6"/>
        <v>20</v>
      </c>
      <c r="AY48" s="1"/>
      <c r="AZ48" s="1"/>
      <c r="BA48" s="1"/>
      <c r="BB48" s="1"/>
      <c r="BC48" s="1"/>
      <c r="BD48" s="1"/>
      <c r="BE48" s="1"/>
    </row>
    <row r="49" spans="1:65" ht="32.25" hidden="1" customHeight="1" x14ac:dyDescent="0.15">
      <c r="A49" s="109" t="s">
        <v>19</v>
      </c>
      <c r="B49" s="110">
        <f>COUNTIF(E11:E39,"市川")</f>
        <v>4</v>
      </c>
      <c r="C49" s="111"/>
      <c r="D49" s="110">
        <f>COUNTIF(F11:F39,"市川")</f>
        <v>0</v>
      </c>
      <c r="E49" s="112">
        <v>1</v>
      </c>
      <c r="F49" s="112"/>
      <c r="G49" s="113">
        <f t="shared" si="0"/>
        <v>5</v>
      </c>
      <c r="H49" s="112"/>
      <c r="I49" s="110">
        <f>COUNTIF(L11:L39,"市川")</f>
        <v>3</v>
      </c>
      <c r="J49" s="111"/>
      <c r="K49" s="110">
        <f>COUNTIF(M11:M39,"市川")</f>
        <v>1</v>
      </c>
      <c r="L49" s="112"/>
      <c r="M49" s="112"/>
      <c r="N49" s="113">
        <f t="shared" si="1"/>
        <v>4</v>
      </c>
      <c r="O49" s="112"/>
      <c r="P49" s="110">
        <f>COUNTIF(S6:S39,"市川")</f>
        <v>0</v>
      </c>
      <c r="Q49" s="111"/>
      <c r="R49" s="110">
        <f>COUNTIF(T11:T39,"市川")</f>
        <v>0</v>
      </c>
      <c r="S49" s="112"/>
      <c r="T49" s="112"/>
      <c r="U49" s="113">
        <f t="shared" si="2"/>
        <v>0</v>
      </c>
      <c r="V49" s="112"/>
      <c r="W49" s="110">
        <f>COUNTIF(Z11:Z39,"市川")</f>
        <v>0</v>
      </c>
      <c r="X49" s="111"/>
      <c r="Y49" s="110">
        <f>COUNTIF(AA11:AA39,"市川")</f>
        <v>0</v>
      </c>
      <c r="Z49" s="112">
        <v>2</v>
      </c>
      <c r="AA49" s="112"/>
      <c r="AB49" s="113">
        <f t="shared" si="3"/>
        <v>2</v>
      </c>
      <c r="AC49" s="112"/>
      <c r="AD49" s="110">
        <f>COUNTIF(AG6:AG39,"市川")</f>
        <v>5</v>
      </c>
      <c r="AE49" s="111"/>
      <c r="AF49" s="110">
        <f>COUNTIF(AH6:AH39,"市川")</f>
        <v>0</v>
      </c>
      <c r="AG49" s="112">
        <v>2</v>
      </c>
      <c r="AH49" s="112"/>
      <c r="AI49" s="113">
        <f t="shared" si="4"/>
        <v>7</v>
      </c>
      <c r="AJ49" s="112"/>
      <c r="AK49" s="110">
        <f>COUNTIF(AO6:AO41,"大平")</f>
        <v>6</v>
      </c>
      <c r="AL49" s="111"/>
      <c r="AM49" s="110">
        <f>COUNTIF(AP6:AP41,"大平")</f>
        <v>1</v>
      </c>
      <c r="AN49" s="112"/>
      <c r="AO49" s="112"/>
      <c r="AP49" s="112"/>
      <c r="AQ49" s="113">
        <f t="shared" si="7"/>
        <v>7</v>
      </c>
      <c r="AR49" s="112"/>
      <c r="AS49" s="110">
        <f>COUNTIF(AW6:AW40,"市川")</f>
        <v>0</v>
      </c>
      <c r="AT49" s="111"/>
      <c r="AU49" s="110">
        <f>COUNTIF(AW6:AX40,"市川")</f>
        <v>0</v>
      </c>
      <c r="AV49" s="112"/>
      <c r="AW49" s="115">
        <f t="shared" si="5"/>
        <v>0</v>
      </c>
      <c r="AX49" s="116">
        <f t="shared" si="6"/>
        <v>24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32.25" hidden="1" customHeight="1" x14ac:dyDescent="0.15">
      <c r="A50" s="109" t="s">
        <v>8</v>
      </c>
      <c r="B50" s="110">
        <f>COUNTIF(E11:E39,"三木")</f>
        <v>0</v>
      </c>
      <c r="C50" s="111"/>
      <c r="D50" s="110">
        <f>COUNTIF(F11:F39,"三木")</f>
        <v>0</v>
      </c>
      <c r="E50" s="112"/>
      <c r="F50" s="112"/>
      <c r="G50" s="113">
        <f t="shared" si="0"/>
        <v>0</v>
      </c>
      <c r="H50" s="112"/>
      <c r="I50" s="110">
        <f>COUNTIF(L11:L39,"三木")</f>
        <v>0</v>
      </c>
      <c r="J50" s="111"/>
      <c r="K50" s="110">
        <f>COUNTIF(M11:M39,"三木")</f>
        <v>0</v>
      </c>
      <c r="L50" s="112"/>
      <c r="M50" s="112"/>
      <c r="N50" s="113">
        <f t="shared" si="1"/>
        <v>0</v>
      </c>
      <c r="O50" s="112"/>
      <c r="P50" s="110">
        <f>COUNTIF(S6:S39,"三木")</f>
        <v>0</v>
      </c>
      <c r="Q50" s="111"/>
      <c r="R50" s="110">
        <f>COUNTIF(T11:T39,"三木")</f>
        <v>0</v>
      </c>
      <c r="S50" s="112"/>
      <c r="T50" s="112"/>
      <c r="U50" s="113">
        <f t="shared" si="2"/>
        <v>0</v>
      </c>
      <c r="V50" s="112"/>
      <c r="W50" s="110">
        <f>COUNTIF(Z11:Z39,"三木")</f>
        <v>0</v>
      </c>
      <c r="X50" s="111"/>
      <c r="Y50" s="110">
        <f>COUNTIF(AA11:AA39,"三木")</f>
        <v>0</v>
      </c>
      <c r="Z50" s="112">
        <v>2</v>
      </c>
      <c r="AA50" s="112"/>
      <c r="AB50" s="113">
        <f t="shared" si="3"/>
        <v>2</v>
      </c>
      <c r="AC50" s="112"/>
      <c r="AD50" s="110">
        <f>COUNTIF(AG6:AG39,"三木")</f>
        <v>0</v>
      </c>
      <c r="AE50" s="111"/>
      <c r="AF50" s="110">
        <f>COUNTIF(AH6:AH39,"三木")</f>
        <v>0</v>
      </c>
      <c r="AG50" s="112"/>
      <c r="AH50" s="112"/>
      <c r="AI50" s="113">
        <f t="shared" si="4"/>
        <v>0</v>
      </c>
      <c r="AJ50" s="112"/>
      <c r="AK50" s="110">
        <f>COUNTIF(AO6:AO41,"市川")</f>
        <v>6</v>
      </c>
      <c r="AL50" s="111"/>
      <c r="AM50" s="110">
        <f>COUNTIF(AP6:AP40,"市川")</f>
        <v>0</v>
      </c>
      <c r="AN50" s="112"/>
      <c r="AO50" s="112"/>
      <c r="AP50" s="112"/>
      <c r="AQ50" s="113">
        <f t="shared" si="7"/>
        <v>6</v>
      </c>
      <c r="AR50" s="112"/>
      <c r="AS50" s="110">
        <f>COUNTIF(AV6:AV40,"三木")</f>
        <v>0</v>
      </c>
      <c r="AT50" s="111"/>
      <c r="AU50" s="110">
        <f>COUNTIF(AW6:AX40,"三木")</f>
        <v>0</v>
      </c>
      <c r="AV50" s="112"/>
      <c r="AW50" s="115">
        <f t="shared" si="5"/>
        <v>0</v>
      </c>
      <c r="AX50" s="116">
        <f t="shared" si="6"/>
        <v>2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32.25" hidden="1" customHeight="1" x14ac:dyDescent="0.15">
      <c r="A51" s="109" t="s">
        <v>144</v>
      </c>
      <c r="B51" s="110">
        <f>COUNTIF(E11:E39,"星野")</f>
        <v>0</v>
      </c>
      <c r="C51" s="111"/>
      <c r="D51" s="110">
        <f>COUNTIF(F11:F39,"星野")</f>
        <v>0</v>
      </c>
      <c r="E51" s="112"/>
      <c r="F51" s="112"/>
      <c r="G51" s="113">
        <f t="shared" si="0"/>
        <v>0</v>
      </c>
      <c r="H51" s="112"/>
      <c r="I51" s="110">
        <f>COUNTIF(L11:L39,"星野")</f>
        <v>0</v>
      </c>
      <c r="J51" s="111"/>
      <c r="K51" s="110">
        <f>COUNTIF(M11:M39,"星野")</f>
        <v>0</v>
      </c>
      <c r="L51" s="112"/>
      <c r="M51" s="112"/>
      <c r="N51" s="113">
        <f t="shared" si="1"/>
        <v>0</v>
      </c>
      <c r="O51" s="112"/>
      <c r="P51" s="110">
        <f>COUNTIF(S6:S39,"星野")</f>
        <v>0</v>
      </c>
      <c r="Q51" s="111"/>
      <c r="R51" s="110">
        <f>COUNTIF(T11:T39,"星野")</f>
        <v>0</v>
      </c>
      <c r="S51" s="112"/>
      <c r="T51" s="112"/>
      <c r="U51" s="113">
        <f t="shared" si="2"/>
        <v>0</v>
      </c>
      <c r="V51" s="112"/>
      <c r="W51" s="110">
        <f>COUNTIF(Z11:Z39,"星野")</f>
        <v>0</v>
      </c>
      <c r="X51" s="111"/>
      <c r="Y51" s="110">
        <f>COUNTIF(AA11:AA39,"星野")</f>
        <v>0</v>
      </c>
      <c r="Z51" s="112">
        <v>2</v>
      </c>
      <c r="AA51" s="112"/>
      <c r="AB51" s="113">
        <f t="shared" si="3"/>
        <v>2</v>
      </c>
      <c r="AC51" s="112"/>
      <c r="AD51" s="110">
        <f>COUNTIF(AG6:AG39,"星野")</f>
        <v>0</v>
      </c>
      <c r="AE51" s="111"/>
      <c r="AF51" s="110">
        <f>COUNTIF(AH6:AH39,"星野")</f>
        <v>0</v>
      </c>
      <c r="AG51" s="112"/>
      <c r="AH51" s="112"/>
      <c r="AI51" s="113">
        <f t="shared" si="4"/>
        <v>0</v>
      </c>
      <c r="AJ51" s="112"/>
      <c r="AK51" s="110">
        <f>COUNTIF(AO6:AO40,"三木")</f>
        <v>0</v>
      </c>
      <c r="AL51" s="111"/>
      <c r="AM51" s="110">
        <f>COUNTIF(AP6:AP41,"三木")</f>
        <v>0</v>
      </c>
      <c r="AN51" s="112"/>
      <c r="AO51" s="112"/>
      <c r="AP51" s="112"/>
      <c r="AQ51" s="113">
        <f t="shared" si="7"/>
        <v>0</v>
      </c>
      <c r="AR51" s="112"/>
      <c r="AS51" s="110">
        <f>COUNTIF(AV6:AV40,"星野")</f>
        <v>0</v>
      </c>
      <c r="AT51" s="111"/>
      <c r="AU51" s="110">
        <f>COUNTIF(AW6:AX40,"星野")</f>
        <v>0</v>
      </c>
      <c r="AV51" s="112"/>
      <c r="AW51" s="115">
        <f t="shared" si="5"/>
        <v>0</v>
      </c>
      <c r="AX51" s="116">
        <f t="shared" si="6"/>
        <v>2</v>
      </c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2.25" hidden="1" customHeight="1" x14ac:dyDescent="0.15">
      <c r="A52" s="109" t="s">
        <v>145</v>
      </c>
      <c r="B52" s="110">
        <f>COUNTIF(E11:E39,"山田")</f>
        <v>0</v>
      </c>
      <c r="C52" s="111"/>
      <c r="D52" s="110">
        <f>COUNTIF(F11:F39,"山田")</f>
        <v>0</v>
      </c>
      <c r="E52" s="112">
        <v>1</v>
      </c>
      <c r="F52" s="112">
        <v>1</v>
      </c>
      <c r="G52" s="113">
        <f t="shared" si="0"/>
        <v>2</v>
      </c>
      <c r="H52" s="112"/>
      <c r="I52" s="110">
        <f>COUNTIF(L11:L39,"山田")</f>
        <v>0</v>
      </c>
      <c r="J52" s="111"/>
      <c r="K52" s="110">
        <f>COUNTIF(M11:M39,"山田")</f>
        <v>0</v>
      </c>
      <c r="L52" s="112"/>
      <c r="M52" s="112">
        <v>1</v>
      </c>
      <c r="N52" s="113">
        <f t="shared" si="1"/>
        <v>1</v>
      </c>
      <c r="O52" s="112"/>
      <c r="P52" s="110">
        <f>COUNTIF(S6:S39,"山田")</f>
        <v>0</v>
      </c>
      <c r="Q52" s="111"/>
      <c r="R52" s="110">
        <f>COUNTIF(T11:T39,"山田")</f>
        <v>0</v>
      </c>
      <c r="S52" s="112"/>
      <c r="T52" s="112">
        <v>1</v>
      </c>
      <c r="U52" s="113">
        <f t="shared" si="2"/>
        <v>1</v>
      </c>
      <c r="V52" s="112"/>
      <c r="W52" s="110">
        <f>COUNTIF(Z11:Z39,"山田")</f>
        <v>0</v>
      </c>
      <c r="X52" s="111"/>
      <c r="Y52" s="110">
        <f>COUNTIF(AA11:AA39,"山田")</f>
        <v>0</v>
      </c>
      <c r="Z52" s="112"/>
      <c r="AA52" s="112"/>
      <c r="AB52" s="113">
        <f t="shared" si="3"/>
        <v>0</v>
      </c>
      <c r="AC52" s="112"/>
      <c r="AD52" s="110">
        <f>COUNTIF(AG6:AG39,"山田")</f>
        <v>0</v>
      </c>
      <c r="AE52" s="111"/>
      <c r="AF52" s="110">
        <f>COUNTIF(AH6:AH39,"山田")</f>
        <v>0</v>
      </c>
      <c r="AG52" s="112"/>
      <c r="AH52" s="112"/>
      <c r="AI52" s="113">
        <f t="shared" si="4"/>
        <v>0</v>
      </c>
      <c r="AJ52" s="112"/>
      <c r="AK52" s="110">
        <f>COUNTIF(AO6:AO41,"星野")</f>
        <v>0</v>
      </c>
      <c r="AL52" s="111"/>
      <c r="AM52" s="110">
        <f>COUNTIF(AP6:AP41,"星野")</f>
        <v>0</v>
      </c>
      <c r="AN52" s="112"/>
      <c r="AO52" s="112"/>
      <c r="AP52" s="112"/>
      <c r="AQ52" s="113">
        <f t="shared" si="7"/>
        <v>0</v>
      </c>
      <c r="AR52" s="112"/>
      <c r="AS52" s="110">
        <f>COUNTIF(AV6:AV40,"山田")</f>
        <v>0</v>
      </c>
      <c r="AT52" s="111"/>
      <c r="AU52" s="110">
        <f>COUNTIF(AW6:AX40,"山田")</f>
        <v>0</v>
      </c>
      <c r="AV52" s="112"/>
      <c r="AW52" s="115">
        <f t="shared" si="5"/>
        <v>0</v>
      </c>
      <c r="AX52" s="116">
        <f t="shared" si="6"/>
        <v>6</v>
      </c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2.25" hidden="1" customHeight="1" x14ac:dyDescent="0.15">
      <c r="A53" s="109" t="s">
        <v>146</v>
      </c>
      <c r="B53" s="110">
        <f>COUNTIF(E12:E40,"吉松")</f>
        <v>0</v>
      </c>
      <c r="C53" s="111"/>
      <c r="D53" s="110">
        <f>COUNTIF(F12:F40,"吉松")</f>
        <v>0</v>
      </c>
      <c r="E53" s="112"/>
      <c r="F53" s="112">
        <v>1</v>
      </c>
      <c r="G53" s="113">
        <f t="shared" si="0"/>
        <v>1</v>
      </c>
      <c r="H53" s="112"/>
      <c r="I53" s="110">
        <f>COUNTIF(L11:L39,"吉松")</f>
        <v>0</v>
      </c>
      <c r="J53" s="111"/>
      <c r="K53" s="110">
        <f>COUNTIF(M11:M39,"吉松")</f>
        <v>0</v>
      </c>
      <c r="L53" s="112"/>
      <c r="M53" s="112"/>
      <c r="N53" s="113">
        <f t="shared" si="1"/>
        <v>0</v>
      </c>
      <c r="O53" s="112"/>
      <c r="P53" s="110">
        <f>COUNTIF(S11:S39,"吉松")</f>
        <v>0</v>
      </c>
      <c r="Q53" s="111"/>
      <c r="R53" s="110">
        <f>COUNTIF(T11:T39,"吉松")</f>
        <v>0</v>
      </c>
      <c r="S53" s="112"/>
      <c r="T53" s="112">
        <v>1</v>
      </c>
      <c r="U53" s="113">
        <f t="shared" si="2"/>
        <v>1</v>
      </c>
      <c r="V53" s="112"/>
      <c r="W53" s="110">
        <f>COUNTIF(Z11:Z39,"吉松")</f>
        <v>0</v>
      </c>
      <c r="X53" s="111"/>
      <c r="Y53" s="110">
        <f>COUNTIF(AA11:AA39,"吉松")</f>
        <v>0</v>
      </c>
      <c r="Z53" s="112">
        <v>2</v>
      </c>
      <c r="AA53" s="112"/>
      <c r="AB53" s="113">
        <f t="shared" si="3"/>
        <v>2</v>
      </c>
      <c r="AC53" s="112"/>
      <c r="AD53" s="110">
        <f>COUNTIF(AG7:AG40,"吉松")</f>
        <v>0</v>
      </c>
      <c r="AE53" s="111"/>
      <c r="AF53" s="110">
        <f>COUNTIF(AH7:AH40,"吉松")</f>
        <v>0</v>
      </c>
      <c r="AG53" s="112"/>
      <c r="AH53" s="112">
        <v>1</v>
      </c>
      <c r="AI53" s="113">
        <f t="shared" si="4"/>
        <v>1</v>
      </c>
      <c r="AJ53" s="112"/>
      <c r="AK53" s="110">
        <f>COUNTIF(AO6:AO41,"山田")</f>
        <v>0</v>
      </c>
      <c r="AL53" s="111"/>
      <c r="AM53" s="110">
        <f>COUNTIF(AP6:AP41,"山田")</f>
        <v>0</v>
      </c>
      <c r="AN53" s="112"/>
      <c r="AO53" s="112">
        <v>2</v>
      </c>
      <c r="AP53" s="112"/>
      <c r="AQ53" s="113">
        <f t="shared" si="7"/>
        <v>2</v>
      </c>
      <c r="AR53" s="112"/>
      <c r="AS53" s="110">
        <f>COUNTIF(AV7:AV40,"吉松")</f>
        <v>0</v>
      </c>
      <c r="AT53" s="111"/>
      <c r="AU53" s="110">
        <f>COUNTIF(AW7:AX40,"吉松")</f>
        <v>0</v>
      </c>
      <c r="AV53" s="112">
        <v>1</v>
      </c>
      <c r="AW53" s="115">
        <f t="shared" si="5"/>
        <v>1</v>
      </c>
      <c r="AX53" s="116">
        <f t="shared" si="6"/>
        <v>7</v>
      </c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32.25" hidden="1" customHeight="1" x14ac:dyDescent="0.15">
      <c r="A54" s="109" t="s">
        <v>45</v>
      </c>
      <c r="B54" s="110">
        <f>COUNTIF(E11:E39,"山中")</f>
        <v>0</v>
      </c>
      <c r="C54" s="111"/>
      <c r="D54" s="110">
        <f>COUNTIF(F11:F39,"山中")</f>
        <v>0</v>
      </c>
      <c r="E54" s="112">
        <v>1</v>
      </c>
      <c r="F54" s="112"/>
      <c r="G54" s="113">
        <f t="shared" si="0"/>
        <v>1</v>
      </c>
      <c r="H54" s="112"/>
      <c r="I54" s="110">
        <f>COUNTIF(L11:L39,"山中")</f>
        <v>0</v>
      </c>
      <c r="J54" s="111"/>
      <c r="K54" s="110">
        <f>COUNTIF(M11:M39,"山中")</f>
        <v>0</v>
      </c>
      <c r="L54" s="112"/>
      <c r="M54" s="112"/>
      <c r="N54" s="113">
        <f t="shared" si="1"/>
        <v>0</v>
      </c>
      <c r="O54" s="112"/>
      <c r="P54" s="110">
        <f>COUNTIF(S6:S39,"山中")</f>
        <v>0</v>
      </c>
      <c r="Q54" s="111"/>
      <c r="R54" s="110">
        <f>COUNTIF(T11:T39,"山中")</f>
        <v>0</v>
      </c>
      <c r="S54" s="112"/>
      <c r="T54" s="112"/>
      <c r="U54" s="113">
        <f t="shared" si="2"/>
        <v>0</v>
      </c>
      <c r="V54" s="112"/>
      <c r="W54" s="110">
        <f>COUNTIF(Z11:Z39,"山中")</f>
        <v>0</v>
      </c>
      <c r="X54" s="111"/>
      <c r="Y54" s="110">
        <f>COUNTIF(AA11:AA39,"山中")</f>
        <v>0</v>
      </c>
      <c r="Z54" s="112"/>
      <c r="AA54" s="112"/>
      <c r="AB54" s="113">
        <f t="shared" si="3"/>
        <v>0</v>
      </c>
      <c r="AC54" s="112"/>
      <c r="AD54" s="110">
        <f>COUNTIF(AG6:AG39,"山中")</f>
        <v>0</v>
      </c>
      <c r="AE54" s="111"/>
      <c r="AF54" s="110">
        <f>COUNTIF(AH6:AH39,"山中")</f>
        <v>0</v>
      </c>
      <c r="AG54" s="112"/>
      <c r="AH54" s="112"/>
      <c r="AI54" s="113">
        <f t="shared" si="4"/>
        <v>0</v>
      </c>
      <c r="AJ54" s="112"/>
      <c r="AK54" s="110">
        <f>COUNTIF(AO7:AO42,"吉松")</f>
        <v>0</v>
      </c>
      <c r="AL54" s="111"/>
      <c r="AM54" s="110">
        <f>COUNTIF(AP6:AP41,"吉松")</f>
        <v>0</v>
      </c>
      <c r="AN54" s="112"/>
      <c r="AO54" s="112">
        <v>1</v>
      </c>
      <c r="AP54" s="112"/>
      <c r="AQ54" s="113">
        <f t="shared" si="7"/>
        <v>1</v>
      </c>
      <c r="AR54" s="112"/>
      <c r="AS54" s="110">
        <f>COUNTIF(AV6:AV40,"山中")</f>
        <v>0</v>
      </c>
      <c r="AT54" s="111"/>
      <c r="AU54" s="110">
        <f>COUNTIF(AW6:AX40,"山中")</f>
        <v>0</v>
      </c>
      <c r="AV54" s="112"/>
      <c r="AW54" s="115">
        <f t="shared" si="5"/>
        <v>0</v>
      </c>
      <c r="AX54" s="116">
        <f t="shared" si="6"/>
        <v>1</v>
      </c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32.25" hidden="1" customHeight="1" x14ac:dyDescent="0.15">
      <c r="A55" s="109" t="s">
        <v>147</v>
      </c>
      <c r="B55" s="110">
        <f>COUNTIF(E12:E40,"加古")</f>
        <v>1</v>
      </c>
      <c r="C55" s="111"/>
      <c r="D55" s="110">
        <f>COUNTIF(F12:F40,"山中")</f>
        <v>0</v>
      </c>
      <c r="E55" s="112"/>
      <c r="F55" s="112"/>
      <c r="G55" s="113">
        <f t="shared" si="0"/>
        <v>1</v>
      </c>
      <c r="H55" s="112"/>
      <c r="I55" s="110">
        <f>COUNTIF(L12:L40,"山中")</f>
        <v>0</v>
      </c>
      <c r="J55" s="111"/>
      <c r="K55" s="110">
        <f>COUNTIF(M12:M40,"山中")</f>
        <v>0</v>
      </c>
      <c r="L55" s="112"/>
      <c r="M55" s="112"/>
      <c r="N55" s="113">
        <f t="shared" si="1"/>
        <v>0</v>
      </c>
      <c r="O55" s="112"/>
      <c r="P55" s="110">
        <f>COUNTIF(S7:S40,"山中")</f>
        <v>0</v>
      </c>
      <c r="Q55" s="111"/>
      <c r="R55" s="110">
        <f>COUNTIF(T12:T40,"山中")</f>
        <v>0</v>
      </c>
      <c r="S55" s="112"/>
      <c r="T55" s="112"/>
      <c r="U55" s="113">
        <f t="shared" si="2"/>
        <v>0</v>
      </c>
      <c r="V55" s="112"/>
      <c r="W55" s="110">
        <f>COUNTIF(Z12:Z40,"山中")</f>
        <v>0</v>
      </c>
      <c r="X55" s="111"/>
      <c r="Y55" s="110">
        <f>COUNTIF(AA12:AA40,"山中")</f>
        <v>0</v>
      </c>
      <c r="Z55" s="112"/>
      <c r="AA55" s="112"/>
      <c r="AB55" s="113">
        <f t="shared" si="3"/>
        <v>0</v>
      </c>
      <c r="AC55" s="112"/>
      <c r="AD55" s="110">
        <f>COUNTIF(AG7:AG40,"加古")</f>
        <v>1</v>
      </c>
      <c r="AE55" s="111"/>
      <c r="AF55" s="110">
        <f>COUNTIF(AH7:AH40,"山中")</f>
        <v>0</v>
      </c>
      <c r="AG55" s="112"/>
      <c r="AH55" s="112"/>
      <c r="AI55" s="113">
        <f t="shared" si="4"/>
        <v>1</v>
      </c>
      <c r="AJ55" s="112"/>
      <c r="AK55" s="110">
        <f>COUNTIF(AO6:AO41,"山中")</f>
        <v>0</v>
      </c>
      <c r="AL55" s="111"/>
      <c r="AM55" s="110">
        <f>COUNTIF(AP6:AP41,"山中")</f>
        <v>0</v>
      </c>
      <c r="AN55" s="112"/>
      <c r="AO55" s="112"/>
      <c r="AP55" s="112"/>
      <c r="AQ55" s="113">
        <f t="shared" si="7"/>
        <v>0</v>
      </c>
      <c r="AR55" s="112"/>
      <c r="AS55" s="110">
        <f>COUNTIF(AV7:AV40,"山中")</f>
        <v>0</v>
      </c>
      <c r="AT55" s="111"/>
      <c r="AU55" s="110">
        <f>COUNTIF(AW7:AX40,"山中")</f>
        <v>0</v>
      </c>
      <c r="AV55" s="112"/>
      <c r="AW55" s="115">
        <f t="shared" si="5"/>
        <v>0</v>
      </c>
      <c r="AX55" s="116">
        <f t="shared" si="6"/>
        <v>2</v>
      </c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32.25" hidden="1" customHeight="1" thickBot="1" x14ac:dyDescent="0.2">
      <c r="A56" s="109" t="s">
        <v>148</v>
      </c>
      <c r="B56" s="110">
        <f>COUNTIF(E11:E39,"斎藤")</f>
        <v>0</v>
      </c>
      <c r="C56" s="111"/>
      <c r="D56" s="110">
        <f>COUNTIF(F11:F39,"斎藤")</f>
        <v>0</v>
      </c>
      <c r="E56" s="112"/>
      <c r="F56" s="112"/>
      <c r="G56" s="113">
        <f t="shared" si="0"/>
        <v>0</v>
      </c>
      <c r="H56" s="112"/>
      <c r="I56" s="110">
        <f>COUNTIF(L11:L39,"斎藤")</f>
        <v>0</v>
      </c>
      <c r="J56" s="111"/>
      <c r="K56" s="110">
        <f>COUNTIF(M11:M39,"斎藤")</f>
        <v>0</v>
      </c>
      <c r="L56" s="112"/>
      <c r="M56" s="112"/>
      <c r="N56" s="113">
        <f t="shared" si="1"/>
        <v>0</v>
      </c>
      <c r="O56" s="112"/>
      <c r="P56" s="110">
        <f>COUNTIF(S11:S39,"斎藤")</f>
        <v>0</v>
      </c>
      <c r="Q56" s="111"/>
      <c r="R56" s="110">
        <f>COUNTIF(T11:T39,"斎藤")</f>
        <v>0</v>
      </c>
      <c r="S56" s="112"/>
      <c r="T56" s="112"/>
      <c r="U56" s="113">
        <f t="shared" si="2"/>
        <v>0</v>
      </c>
      <c r="V56" s="112"/>
      <c r="W56" s="110">
        <f>COUNTIF(Z11:Z39,"斎藤")</f>
        <v>0</v>
      </c>
      <c r="X56" s="111"/>
      <c r="Y56" s="110">
        <f>COUNTIF(AA11:AA39,"斎藤")</f>
        <v>0</v>
      </c>
      <c r="Z56" s="112"/>
      <c r="AA56" s="112"/>
      <c r="AB56" s="113">
        <f t="shared" si="3"/>
        <v>0</v>
      </c>
      <c r="AC56" s="112"/>
      <c r="AD56" s="110">
        <f>COUNTIF(AG11:AG39,"斎藤")</f>
        <v>0</v>
      </c>
      <c r="AE56" s="111"/>
      <c r="AF56" s="110">
        <f>COUNTIF(AH6:AH39,"斎藤")</f>
        <v>0</v>
      </c>
      <c r="AG56" s="112"/>
      <c r="AH56" s="112"/>
      <c r="AI56" s="113">
        <f t="shared" si="4"/>
        <v>0</v>
      </c>
      <c r="AJ56" s="112"/>
      <c r="AK56" s="110">
        <f>COUNTIF(AO7:AO42,"山中")</f>
        <v>0</v>
      </c>
      <c r="AL56" s="111"/>
      <c r="AM56" s="110">
        <f>COUNTIF(AP7:AP42,"山中")</f>
        <v>0</v>
      </c>
      <c r="AN56" s="112"/>
      <c r="AO56" s="112"/>
      <c r="AP56" s="112"/>
      <c r="AQ56" s="113">
        <f t="shared" si="7"/>
        <v>0</v>
      </c>
      <c r="AR56" s="112"/>
      <c r="AS56" s="110">
        <f>COUNTIF(AW11:AW40,"斎藤")</f>
        <v>0</v>
      </c>
      <c r="AT56" s="111"/>
      <c r="AU56" s="110">
        <f>COUNTIF(AX6:AX40,"斎藤")</f>
        <v>0</v>
      </c>
      <c r="AV56" s="112"/>
      <c r="AW56" s="115">
        <f t="shared" si="5"/>
        <v>0</v>
      </c>
      <c r="AX56" s="116">
        <f t="shared" si="6"/>
        <v>0</v>
      </c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32.25" hidden="1" customHeight="1" thickBot="1" x14ac:dyDescent="0.2">
      <c r="A57" s="109" t="s">
        <v>149</v>
      </c>
      <c r="B57" s="110">
        <f>COUNTIF(E11:E39,"奥野")</f>
        <v>0</v>
      </c>
      <c r="C57" s="111"/>
      <c r="D57" s="110">
        <f>COUNTIF(F11:F39,"奥野")</f>
        <v>0</v>
      </c>
      <c r="E57" s="112"/>
      <c r="F57" s="112"/>
      <c r="G57" s="113">
        <f t="shared" si="0"/>
        <v>0</v>
      </c>
      <c r="H57" s="112"/>
      <c r="I57" s="110">
        <f>COUNTIF(L11:L39,"奥野")</f>
        <v>0</v>
      </c>
      <c r="J57" s="111"/>
      <c r="K57" s="110">
        <f>COUNTIF(M11:M39,"奥野")</f>
        <v>0</v>
      </c>
      <c r="L57" s="112"/>
      <c r="M57" s="112"/>
      <c r="N57" s="113">
        <f t="shared" si="1"/>
        <v>0</v>
      </c>
      <c r="O57" s="112"/>
      <c r="P57" s="110">
        <f>COUNTIF(S11:S39,"奥野")</f>
        <v>0</v>
      </c>
      <c r="Q57" s="111"/>
      <c r="R57" s="110">
        <f>COUNTIF(T11:T39,"奥野")</f>
        <v>0</v>
      </c>
      <c r="S57" s="112"/>
      <c r="T57" s="112"/>
      <c r="U57" s="113">
        <f t="shared" si="2"/>
        <v>0</v>
      </c>
      <c r="V57" s="112"/>
      <c r="W57" s="110">
        <f>COUNTIF(Z11:Z39,"奥野")</f>
        <v>0</v>
      </c>
      <c r="X57" s="111"/>
      <c r="Y57" s="110">
        <f>COUNTIF(AA11:AA39,"奥野")</f>
        <v>0</v>
      </c>
      <c r="Z57" s="112"/>
      <c r="AA57" s="112"/>
      <c r="AB57" s="113">
        <f t="shared" si="3"/>
        <v>0</v>
      </c>
      <c r="AC57" s="112"/>
      <c r="AD57" s="110">
        <f>COUNTIF(AG11:AG39,"奥野")</f>
        <v>0</v>
      </c>
      <c r="AE57" s="111"/>
      <c r="AF57" s="110">
        <f>COUNTIF(AH6:AH39,"奥野")</f>
        <v>0</v>
      </c>
      <c r="AG57" s="112"/>
      <c r="AH57" s="112"/>
      <c r="AI57" s="113">
        <f t="shared" si="4"/>
        <v>0</v>
      </c>
      <c r="AJ57" s="112"/>
      <c r="AK57" s="110">
        <f>COUNTIF(AO11:AO41,"斎藤")</f>
        <v>0</v>
      </c>
      <c r="AL57" s="111"/>
      <c r="AM57" s="110">
        <f>COUNTIF(AP6:AP41,"斎藤")</f>
        <v>0</v>
      </c>
      <c r="AN57" s="112"/>
      <c r="AO57" s="112"/>
      <c r="AP57" s="112"/>
      <c r="AQ57" s="113">
        <f t="shared" si="7"/>
        <v>0</v>
      </c>
      <c r="AR57" s="112"/>
      <c r="AS57" s="110">
        <f>COUNTIF(AW11:AW40,"奥野")</f>
        <v>0</v>
      </c>
      <c r="AT57" s="111"/>
      <c r="AU57" s="110">
        <f>COUNTIF(AX6:AX40,"奥野")</f>
        <v>0</v>
      </c>
      <c r="AV57" s="112"/>
      <c r="AW57" s="115">
        <f t="shared" si="5"/>
        <v>0</v>
      </c>
      <c r="AX57" s="116">
        <f t="shared" si="6"/>
        <v>0</v>
      </c>
      <c r="AY57" s="1"/>
      <c r="AZ57" s="117"/>
      <c r="BA57" s="343" t="s">
        <v>150</v>
      </c>
      <c r="BB57" s="344"/>
      <c r="BC57" s="343" t="s">
        <v>151</v>
      </c>
      <c r="BD57" s="344"/>
      <c r="BE57" s="343" t="s">
        <v>152</v>
      </c>
      <c r="BF57" s="344"/>
      <c r="BG57" s="345" t="s">
        <v>153</v>
      </c>
      <c r="BH57" s="346"/>
      <c r="BI57" s="346"/>
      <c r="BJ57" s="346" t="s">
        <v>154</v>
      </c>
      <c r="BK57" s="347"/>
      <c r="BL57" s="348" t="s">
        <v>155</v>
      </c>
      <c r="BM57" s="347"/>
    </row>
    <row r="58" spans="1:65" ht="32.25" hidden="1" customHeight="1" thickBot="1" x14ac:dyDescent="0.2">
      <c r="A58" s="118" t="s">
        <v>156</v>
      </c>
      <c r="B58" s="110">
        <f>COUNTIF(E11:E39,"水野")</f>
        <v>0</v>
      </c>
      <c r="C58" s="111"/>
      <c r="D58" s="110">
        <f>COUNTIF(F11:F39,"水野")</f>
        <v>0</v>
      </c>
      <c r="E58" s="119"/>
      <c r="F58" s="119"/>
      <c r="G58" s="120">
        <f t="shared" si="0"/>
        <v>0</v>
      </c>
      <c r="H58" s="119"/>
      <c r="I58" s="110">
        <f>COUNTIF(L11:L39,"水野")</f>
        <v>0</v>
      </c>
      <c r="J58" s="111"/>
      <c r="K58" s="110">
        <f>COUNTIF(M11:M39,"水野")</f>
        <v>0</v>
      </c>
      <c r="L58" s="119"/>
      <c r="M58" s="119"/>
      <c r="N58" s="120">
        <f t="shared" si="1"/>
        <v>0</v>
      </c>
      <c r="O58" s="119"/>
      <c r="P58" s="110">
        <f>COUNTIF(S11:S39,"水野")</f>
        <v>0</v>
      </c>
      <c r="Q58" s="111"/>
      <c r="R58" s="110">
        <f>COUNTIF(T11:T39,"水野")</f>
        <v>0</v>
      </c>
      <c r="S58" s="119"/>
      <c r="T58" s="119"/>
      <c r="U58" s="121">
        <f t="shared" si="2"/>
        <v>0</v>
      </c>
      <c r="V58" s="119"/>
      <c r="W58" s="110">
        <f>COUNTIF(Z11:Z39,"水野")</f>
        <v>0</v>
      </c>
      <c r="X58" s="111"/>
      <c r="Y58" s="110">
        <f>COUNTIF(AA11:AA39,"水野")</f>
        <v>0</v>
      </c>
      <c r="Z58" s="119"/>
      <c r="AA58" s="119"/>
      <c r="AB58" s="120">
        <f t="shared" si="3"/>
        <v>0</v>
      </c>
      <c r="AC58" s="119"/>
      <c r="AD58" s="110">
        <f>COUNTIF(AG11:AG39,"水野")</f>
        <v>0</v>
      </c>
      <c r="AE58" s="111"/>
      <c r="AF58" s="110">
        <f>COUNTIF(AH6:AH39,"水野")</f>
        <v>0</v>
      </c>
      <c r="AG58" s="119"/>
      <c r="AH58" s="119"/>
      <c r="AI58" s="113">
        <f t="shared" si="4"/>
        <v>0</v>
      </c>
      <c r="AJ58" s="119"/>
      <c r="AK58" s="110">
        <f>COUNTIF(AO11:AO41,"奥野")</f>
        <v>0</v>
      </c>
      <c r="AL58" s="111"/>
      <c r="AM58" s="110">
        <f>COUNTIF(AP6:AP41,"奥野")</f>
        <v>0</v>
      </c>
      <c r="AN58" s="112"/>
      <c r="AO58" s="112"/>
      <c r="AP58" s="112"/>
      <c r="AQ58" s="113">
        <f t="shared" si="7"/>
        <v>0</v>
      </c>
      <c r="AR58" s="119"/>
      <c r="AS58" s="110">
        <f>COUNTIF(AW6:AW40,"水野")</f>
        <v>0</v>
      </c>
      <c r="AT58" s="111"/>
      <c r="AU58" s="110">
        <f>COUNTIF(AW6:AW40,"水野")</f>
        <v>0</v>
      </c>
      <c r="AV58" s="122"/>
      <c r="AW58" s="123">
        <f t="shared" si="5"/>
        <v>0</v>
      </c>
      <c r="AX58" s="124">
        <f t="shared" si="6"/>
        <v>0</v>
      </c>
      <c r="AY58" s="1"/>
      <c r="AZ58" s="125" t="s">
        <v>157</v>
      </c>
      <c r="BA58" s="126" t="s">
        <v>158</v>
      </c>
      <c r="BB58" s="127" t="s">
        <v>159</v>
      </c>
      <c r="BC58" s="128" t="s">
        <v>160</v>
      </c>
      <c r="BD58" s="129" t="s">
        <v>141</v>
      </c>
      <c r="BE58" s="126" t="s">
        <v>161</v>
      </c>
      <c r="BF58" s="127" t="s">
        <v>162</v>
      </c>
      <c r="BG58" s="128" t="s">
        <v>163</v>
      </c>
      <c r="BH58" s="130" t="s">
        <v>164</v>
      </c>
      <c r="BI58" s="130" t="s">
        <v>165</v>
      </c>
      <c r="BJ58" s="130" t="s">
        <v>161</v>
      </c>
      <c r="BK58" s="129" t="s">
        <v>162</v>
      </c>
      <c r="BL58" s="126" t="s">
        <v>161</v>
      </c>
      <c r="BM58" s="129" t="s">
        <v>162</v>
      </c>
    </row>
    <row r="59" spans="1:65" ht="32.25" hidden="1" customHeight="1" thickBot="1" x14ac:dyDescent="0.2">
      <c r="A59" s="131" t="s">
        <v>166</v>
      </c>
      <c r="B59" s="110">
        <f>COUNTIF(E11:E39,"光永")</f>
        <v>0</v>
      </c>
      <c r="C59" s="111"/>
      <c r="D59" s="110">
        <f>COUNTIF(F11:F39,"光永")</f>
        <v>0</v>
      </c>
      <c r="E59" s="132"/>
      <c r="F59" s="132"/>
      <c r="G59" s="133">
        <f t="shared" si="0"/>
        <v>0</v>
      </c>
      <c r="H59" s="132"/>
      <c r="I59" s="110">
        <f>COUNTIF(L11:L39,"光永")</f>
        <v>0</v>
      </c>
      <c r="J59" s="111"/>
      <c r="K59" s="110">
        <f>COUNTIF(M11:M39,"光永")</f>
        <v>0</v>
      </c>
      <c r="L59" s="132"/>
      <c r="M59" s="132"/>
      <c r="N59" s="133">
        <f t="shared" si="1"/>
        <v>0</v>
      </c>
      <c r="O59" s="132"/>
      <c r="P59" s="110">
        <f>COUNTIF(S11:S39,"光永")</f>
        <v>0</v>
      </c>
      <c r="Q59" s="111"/>
      <c r="R59" s="110">
        <f>COUNTIF(T11:T39,"光永")</f>
        <v>2</v>
      </c>
      <c r="S59" s="132"/>
      <c r="T59" s="132"/>
      <c r="U59" s="133">
        <f t="shared" si="2"/>
        <v>2</v>
      </c>
      <c r="V59" s="132"/>
      <c r="W59" s="110">
        <f>COUNTIF(Z11:Z39,"光永")</f>
        <v>0</v>
      </c>
      <c r="X59" s="111"/>
      <c r="Y59" s="110">
        <f>COUNTIF(AA11:AA39,"光永")</f>
        <v>0</v>
      </c>
      <c r="Z59" s="132">
        <v>2</v>
      </c>
      <c r="AA59" s="132"/>
      <c r="AB59" s="133">
        <f t="shared" si="3"/>
        <v>2</v>
      </c>
      <c r="AC59" s="132"/>
      <c r="AD59" s="110">
        <f>COUNTIF(AG11:AG39,"光永")</f>
        <v>0</v>
      </c>
      <c r="AE59" s="111"/>
      <c r="AF59" s="110">
        <f>COUNTIF(AH6:AH39,"光永")</f>
        <v>2</v>
      </c>
      <c r="AG59" s="132"/>
      <c r="AH59" s="132"/>
      <c r="AI59" s="133">
        <f t="shared" si="4"/>
        <v>2</v>
      </c>
      <c r="AJ59" s="132"/>
      <c r="AK59" s="110">
        <f>COUNTIF(AO6:AO41,"水野")</f>
        <v>0</v>
      </c>
      <c r="AL59" s="111"/>
      <c r="AM59" s="110">
        <f>COUNTIF(AO6:AO40,"水野")</f>
        <v>0</v>
      </c>
      <c r="AN59" s="119"/>
      <c r="AO59" s="119"/>
      <c r="AP59" s="119"/>
      <c r="AQ59" s="121">
        <f t="shared" si="7"/>
        <v>0</v>
      </c>
      <c r="AR59" s="132"/>
      <c r="AS59" s="110">
        <f>COUNTIF(AW6:AW40,"光永")</f>
        <v>0</v>
      </c>
      <c r="AT59" s="111"/>
      <c r="AU59" s="110">
        <f>COUNTIF(AX6:AX40,"光永")</f>
        <v>0</v>
      </c>
      <c r="AV59" s="132"/>
      <c r="AW59" s="134">
        <f t="shared" si="5"/>
        <v>0</v>
      </c>
      <c r="AX59" s="135">
        <f t="shared" si="6"/>
        <v>8</v>
      </c>
      <c r="AY59" s="1"/>
      <c r="AZ59" s="136" t="s">
        <v>166</v>
      </c>
      <c r="BA59" s="137">
        <v>1200</v>
      </c>
      <c r="BB59" s="138">
        <f t="shared" ref="BB59:BB72" si="8">AX59*BA59</f>
        <v>9600</v>
      </c>
      <c r="BC59" s="139"/>
      <c r="BD59" s="140">
        <f t="shared" ref="BD59:BD72" si="9">BC59*300</f>
        <v>0</v>
      </c>
      <c r="BE59" s="137">
        <f t="shared" ref="BE59:BE72" si="10">BB59*4+BD59</f>
        <v>38400</v>
      </c>
      <c r="BF59" s="138">
        <f t="shared" ref="BF59:BF72" si="11">BB59*3+BD59</f>
        <v>28800</v>
      </c>
      <c r="BG59" s="139">
        <v>340</v>
      </c>
      <c r="BH59" s="141">
        <v>5</v>
      </c>
      <c r="BI59" s="141">
        <f t="shared" ref="BI59:BI72" si="12">BG59*BH59</f>
        <v>1700</v>
      </c>
      <c r="BJ59" s="141">
        <f t="shared" ref="BJ59:BJ72" si="13">BI59*4</f>
        <v>6800</v>
      </c>
      <c r="BK59" s="142">
        <f t="shared" ref="BK59:BK72" si="14">BI59*3</f>
        <v>5100</v>
      </c>
      <c r="BL59" s="143">
        <f t="shared" ref="BL59:BM72" si="15">BE59+BJ59</f>
        <v>45200</v>
      </c>
      <c r="BM59" s="144">
        <f t="shared" si="15"/>
        <v>33900</v>
      </c>
    </row>
    <row r="60" spans="1:65" ht="32.25" hidden="1" customHeight="1" x14ac:dyDescent="0.15">
      <c r="A60" s="109" t="s">
        <v>50</v>
      </c>
      <c r="B60" s="110">
        <f>COUNTIF(E11:E39,"内野")</f>
        <v>3</v>
      </c>
      <c r="C60" s="111"/>
      <c r="D60" s="110">
        <f>COUNTIF(F11:F39,"内野")</f>
        <v>0</v>
      </c>
      <c r="E60" s="112"/>
      <c r="F60" s="112"/>
      <c r="G60" s="113">
        <f t="shared" si="0"/>
        <v>3</v>
      </c>
      <c r="H60" s="112"/>
      <c r="I60" s="110">
        <f>COUNTIF(L11:L39,"内野")</f>
        <v>3</v>
      </c>
      <c r="J60" s="111"/>
      <c r="K60" s="110">
        <f>COUNTIF(M11:M39,"内野")</f>
        <v>0</v>
      </c>
      <c r="L60" s="112"/>
      <c r="M60" s="112"/>
      <c r="N60" s="113">
        <f t="shared" si="1"/>
        <v>3</v>
      </c>
      <c r="O60" s="112"/>
      <c r="P60" s="110">
        <f>COUNTIF(S11:S39,"内野")</f>
        <v>0</v>
      </c>
      <c r="Q60" s="111"/>
      <c r="R60" s="110">
        <f>COUNTIF(T11:T39,"内野")</f>
        <v>0</v>
      </c>
      <c r="S60" s="112"/>
      <c r="T60" s="112"/>
      <c r="U60" s="113">
        <f t="shared" si="2"/>
        <v>0</v>
      </c>
      <c r="V60" s="112"/>
      <c r="W60" s="110">
        <f>COUNTIF(Z11:Z39,"内野")</f>
        <v>3</v>
      </c>
      <c r="X60" s="111"/>
      <c r="Y60" s="110">
        <f>COUNTIF(AA11:AA39,"内野")</f>
        <v>0</v>
      </c>
      <c r="Z60" s="112"/>
      <c r="AA60" s="112"/>
      <c r="AB60" s="113">
        <f t="shared" si="3"/>
        <v>3</v>
      </c>
      <c r="AC60" s="112"/>
      <c r="AD60" s="110">
        <f>COUNTIF(AG11:AG39,"内野")</f>
        <v>3</v>
      </c>
      <c r="AE60" s="111"/>
      <c r="AF60" s="110">
        <f>COUNTIF(AH6:AH39,"内野")</f>
        <v>0</v>
      </c>
      <c r="AG60" s="112"/>
      <c r="AH60" s="112"/>
      <c r="AI60" s="113">
        <f t="shared" si="4"/>
        <v>3</v>
      </c>
      <c r="AJ60" s="112"/>
      <c r="AK60" s="110">
        <f>COUNTIF(AO6:AO41,"光永")</f>
        <v>0</v>
      </c>
      <c r="AL60" s="111"/>
      <c r="AM60" s="110">
        <f>COUNTIF(AP6:AP40,"光永")</f>
        <v>2</v>
      </c>
      <c r="AN60" s="132"/>
      <c r="AO60" s="132"/>
      <c r="AP60" s="132"/>
      <c r="AQ60" s="133">
        <f t="shared" si="7"/>
        <v>2</v>
      </c>
      <c r="AR60" s="112"/>
      <c r="AS60" s="110">
        <f>COUNTIF(AW6:AW40,"内野")</f>
        <v>0</v>
      </c>
      <c r="AT60" s="111"/>
      <c r="AU60" s="110">
        <f>COUNTIF(AX6:AX40,"内野")</f>
        <v>0</v>
      </c>
      <c r="AV60" s="112"/>
      <c r="AW60" s="115">
        <f t="shared" si="5"/>
        <v>0</v>
      </c>
      <c r="AX60" s="116">
        <f t="shared" si="6"/>
        <v>15</v>
      </c>
      <c r="AY60" s="1"/>
      <c r="AZ60" s="145" t="s">
        <v>50</v>
      </c>
      <c r="BA60" s="146">
        <v>1150</v>
      </c>
      <c r="BB60" s="147">
        <f t="shared" si="8"/>
        <v>17250</v>
      </c>
      <c r="BC60" s="148">
        <v>9</v>
      </c>
      <c r="BD60" s="149">
        <f t="shared" si="9"/>
        <v>2700</v>
      </c>
      <c r="BE60" s="146">
        <f t="shared" si="10"/>
        <v>71700</v>
      </c>
      <c r="BF60" s="147">
        <f t="shared" si="11"/>
        <v>54450</v>
      </c>
      <c r="BG60" s="148"/>
      <c r="BH60" s="150">
        <v>5</v>
      </c>
      <c r="BI60" s="150">
        <f t="shared" si="12"/>
        <v>0</v>
      </c>
      <c r="BJ60" s="150">
        <f t="shared" si="13"/>
        <v>0</v>
      </c>
      <c r="BK60" s="151">
        <f t="shared" si="14"/>
        <v>0</v>
      </c>
      <c r="BL60" s="152">
        <f t="shared" si="15"/>
        <v>71700</v>
      </c>
      <c r="BM60" s="153">
        <f t="shared" si="15"/>
        <v>54450</v>
      </c>
    </row>
    <row r="61" spans="1:65" ht="32.25" hidden="1" customHeight="1" x14ac:dyDescent="0.15">
      <c r="A61" s="109" t="s">
        <v>13</v>
      </c>
      <c r="B61" s="110">
        <f>COUNTIF(E11:E39,"小笠原")</f>
        <v>0</v>
      </c>
      <c r="C61" s="111"/>
      <c r="D61" s="110">
        <f>COUNTIF(F11:F39,"小笠原")</f>
        <v>0</v>
      </c>
      <c r="E61" s="112">
        <v>1</v>
      </c>
      <c r="F61" s="112"/>
      <c r="G61" s="113">
        <f t="shared" si="0"/>
        <v>1</v>
      </c>
      <c r="H61" s="112"/>
      <c r="I61" s="110">
        <f>COUNTIF(L11:L39,"小笠原")</f>
        <v>3</v>
      </c>
      <c r="J61" s="111"/>
      <c r="K61" s="110">
        <f>COUNTIF(M11:M39,"小笠原")</f>
        <v>0</v>
      </c>
      <c r="L61" s="112"/>
      <c r="M61" s="112"/>
      <c r="N61" s="113">
        <f t="shared" si="1"/>
        <v>3</v>
      </c>
      <c r="O61" s="112"/>
      <c r="P61" s="110">
        <f>COUNTIF(S11:S39,"小笠原")</f>
        <v>3</v>
      </c>
      <c r="Q61" s="111"/>
      <c r="R61" s="110">
        <f>COUNTIF(T11:T39,"小笠原")</f>
        <v>0</v>
      </c>
      <c r="S61" s="112"/>
      <c r="T61" s="112"/>
      <c r="U61" s="113">
        <f t="shared" si="2"/>
        <v>3</v>
      </c>
      <c r="V61" s="112"/>
      <c r="W61" s="110">
        <f>COUNTIF(Z11:Z39,"小笠原")</f>
        <v>3</v>
      </c>
      <c r="X61" s="111"/>
      <c r="Y61" s="110">
        <f>COUNTIF(AA11:AA39,"小笠原")</f>
        <v>0</v>
      </c>
      <c r="Z61" s="112">
        <v>2</v>
      </c>
      <c r="AA61" s="112"/>
      <c r="AB61" s="113">
        <f t="shared" si="3"/>
        <v>5</v>
      </c>
      <c r="AC61" s="112"/>
      <c r="AD61" s="110">
        <f>COUNTIF(AG11:AG39,"小笠原")</f>
        <v>4</v>
      </c>
      <c r="AE61" s="111"/>
      <c r="AF61" s="110">
        <f>COUNTIF(AH6:AH39,"小笠原")</f>
        <v>0</v>
      </c>
      <c r="AG61" s="112"/>
      <c r="AH61" s="112"/>
      <c r="AI61" s="113">
        <f t="shared" si="4"/>
        <v>4</v>
      </c>
      <c r="AJ61" s="112"/>
      <c r="AK61" s="110">
        <f>COUNTIF(AO6:AO41,"内野")</f>
        <v>3</v>
      </c>
      <c r="AL61" s="111"/>
      <c r="AM61" s="110">
        <f>COUNTIF(AP6:AP40,"内野")</f>
        <v>0</v>
      </c>
      <c r="AN61" s="112"/>
      <c r="AO61" s="112"/>
      <c r="AP61" s="112"/>
      <c r="AQ61" s="113">
        <f t="shared" si="7"/>
        <v>3</v>
      </c>
      <c r="AR61" s="112"/>
      <c r="AS61" s="110">
        <f>COUNTIF(AW11:AW40,"小笠原")</f>
        <v>0</v>
      </c>
      <c r="AT61" s="111"/>
      <c r="AU61" s="110">
        <f>COUNTIF(AX6:AX40,"小笠原")</f>
        <v>0</v>
      </c>
      <c r="AV61" s="112"/>
      <c r="AW61" s="115">
        <f t="shared" si="5"/>
        <v>0</v>
      </c>
      <c r="AX61" s="116">
        <f t="shared" si="6"/>
        <v>19</v>
      </c>
      <c r="AY61" s="1"/>
      <c r="AZ61" s="145" t="s">
        <v>13</v>
      </c>
      <c r="BA61" s="146">
        <v>1150</v>
      </c>
      <c r="BB61" s="147">
        <f t="shared" si="8"/>
        <v>21850</v>
      </c>
      <c r="BC61" s="148">
        <v>5</v>
      </c>
      <c r="BD61" s="149">
        <f t="shared" si="9"/>
        <v>1500</v>
      </c>
      <c r="BE61" s="146">
        <f t="shared" si="10"/>
        <v>88900</v>
      </c>
      <c r="BF61" s="147">
        <f t="shared" si="11"/>
        <v>67050</v>
      </c>
      <c r="BG61" s="148">
        <v>340</v>
      </c>
      <c r="BH61" s="150">
        <v>6</v>
      </c>
      <c r="BI61" s="150">
        <f t="shared" si="12"/>
        <v>2040</v>
      </c>
      <c r="BJ61" s="150">
        <f t="shared" si="13"/>
        <v>8160</v>
      </c>
      <c r="BK61" s="151">
        <f t="shared" si="14"/>
        <v>6120</v>
      </c>
      <c r="BL61" s="152">
        <f t="shared" si="15"/>
        <v>97060</v>
      </c>
      <c r="BM61" s="153">
        <f t="shared" si="15"/>
        <v>73170</v>
      </c>
    </row>
    <row r="62" spans="1:65" ht="32.25" hidden="1" customHeight="1" x14ac:dyDescent="0.15">
      <c r="A62" s="109" t="s">
        <v>83</v>
      </c>
      <c r="B62" s="110">
        <f>COUNTIF(E11:E39,"大崎")</f>
        <v>1</v>
      </c>
      <c r="C62" s="111"/>
      <c r="D62" s="110">
        <f>COUNTIF(F11:F39,"大崎")</f>
        <v>0</v>
      </c>
      <c r="E62" s="112"/>
      <c r="F62" s="112"/>
      <c r="G62" s="113">
        <f t="shared" si="0"/>
        <v>1</v>
      </c>
      <c r="H62" s="112"/>
      <c r="I62" s="110">
        <f>COUNTIF(L11:L39,"大崎")</f>
        <v>0</v>
      </c>
      <c r="J62" s="111"/>
      <c r="K62" s="110">
        <f>COUNTIF(M11:M39,"大崎")</f>
        <v>2</v>
      </c>
      <c r="L62" s="112"/>
      <c r="M62" s="112"/>
      <c r="N62" s="113">
        <f t="shared" si="1"/>
        <v>2</v>
      </c>
      <c r="O62" s="112"/>
      <c r="P62" s="110">
        <f>COUNTIF(S11:S39,"大崎")</f>
        <v>0</v>
      </c>
      <c r="Q62" s="111"/>
      <c r="R62" s="110">
        <f>COUNTIF(T11:T39,"大崎")</f>
        <v>0</v>
      </c>
      <c r="S62" s="112"/>
      <c r="T62" s="112"/>
      <c r="U62" s="113">
        <f t="shared" si="2"/>
        <v>0</v>
      </c>
      <c r="V62" s="112"/>
      <c r="W62" s="110">
        <f>COUNTIF(Z11:Z39,"大崎")</f>
        <v>0</v>
      </c>
      <c r="X62" s="111"/>
      <c r="Y62" s="110">
        <f>COUNTIF(AA11:AA39,"大崎")</f>
        <v>0</v>
      </c>
      <c r="Z62" s="112">
        <v>2</v>
      </c>
      <c r="AA62" s="112"/>
      <c r="AB62" s="113">
        <f t="shared" si="3"/>
        <v>2</v>
      </c>
      <c r="AC62" s="112"/>
      <c r="AD62" s="110">
        <f>COUNTIF(AG11:AG39,"大崎")</f>
        <v>2</v>
      </c>
      <c r="AE62" s="111"/>
      <c r="AF62" s="110">
        <f>COUNTIF(AH6:AH39,"大崎")</f>
        <v>1</v>
      </c>
      <c r="AG62" s="112"/>
      <c r="AH62" s="112"/>
      <c r="AI62" s="113">
        <f t="shared" si="4"/>
        <v>3</v>
      </c>
      <c r="AJ62" s="112"/>
      <c r="AK62" s="110">
        <f>COUNTIF(AO11:AO40,"小笠原")</f>
        <v>3</v>
      </c>
      <c r="AL62" s="111"/>
      <c r="AM62" s="110">
        <f>COUNTIF(AP6:AP40,"小笠原")</f>
        <v>0</v>
      </c>
      <c r="AN62" s="112"/>
      <c r="AO62" s="112"/>
      <c r="AP62" s="112"/>
      <c r="AQ62" s="113">
        <f t="shared" si="7"/>
        <v>3</v>
      </c>
      <c r="AR62" s="112"/>
      <c r="AS62" s="110">
        <f>COUNTIF(AW6:AW40,"大崎")</f>
        <v>0</v>
      </c>
      <c r="AT62" s="111"/>
      <c r="AU62" s="110">
        <f>COUNTIF(AX6:AX40,"大崎")</f>
        <v>0</v>
      </c>
      <c r="AV62" s="112"/>
      <c r="AW62" s="115">
        <f t="shared" si="5"/>
        <v>0</v>
      </c>
      <c r="AX62" s="116">
        <f t="shared" si="6"/>
        <v>8</v>
      </c>
      <c r="AY62" s="1"/>
      <c r="AZ62" s="145" t="s">
        <v>83</v>
      </c>
      <c r="BA62" s="146">
        <v>970</v>
      </c>
      <c r="BB62" s="147">
        <f t="shared" si="8"/>
        <v>7760</v>
      </c>
      <c r="BC62" s="148">
        <v>1</v>
      </c>
      <c r="BD62" s="149">
        <f t="shared" si="9"/>
        <v>300</v>
      </c>
      <c r="BE62" s="146">
        <f t="shared" si="10"/>
        <v>31340</v>
      </c>
      <c r="BF62" s="147">
        <f t="shared" si="11"/>
        <v>23580</v>
      </c>
      <c r="BG62" s="148">
        <v>900</v>
      </c>
      <c r="BH62" s="150">
        <v>4</v>
      </c>
      <c r="BI62" s="150">
        <f t="shared" si="12"/>
        <v>3600</v>
      </c>
      <c r="BJ62" s="150">
        <f t="shared" si="13"/>
        <v>14400</v>
      </c>
      <c r="BK62" s="151">
        <f t="shared" si="14"/>
        <v>10800</v>
      </c>
      <c r="BL62" s="152">
        <f t="shared" si="15"/>
        <v>45740</v>
      </c>
      <c r="BM62" s="153">
        <f t="shared" si="15"/>
        <v>34380</v>
      </c>
    </row>
    <row r="63" spans="1:65" ht="32.25" hidden="1" customHeight="1" x14ac:dyDescent="0.15">
      <c r="A63" s="109" t="s">
        <v>167</v>
      </c>
      <c r="B63" s="110">
        <f>COUNTIF(E11:E39,"植田")</f>
        <v>0</v>
      </c>
      <c r="C63" s="111"/>
      <c r="D63" s="110">
        <f>COUNTIF(F11:F39,"植田")</f>
        <v>2</v>
      </c>
      <c r="E63" s="112"/>
      <c r="F63" s="112"/>
      <c r="G63" s="113">
        <f t="shared" si="0"/>
        <v>2</v>
      </c>
      <c r="H63" s="112"/>
      <c r="I63" s="110">
        <f>COUNTIF(L11:L39,"植田")</f>
        <v>0</v>
      </c>
      <c r="J63" s="111"/>
      <c r="K63" s="110">
        <f>COUNTIF(M11:M39,"植田")</f>
        <v>0</v>
      </c>
      <c r="L63" s="112"/>
      <c r="M63" s="112"/>
      <c r="N63" s="113">
        <f t="shared" si="1"/>
        <v>0</v>
      </c>
      <c r="O63" s="112"/>
      <c r="P63" s="110">
        <f>COUNTIF(S11:S39,"植田")</f>
        <v>0</v>
      </c>
      <c r="Q63" s="111"/>
      <c r="R63" s="110">
        <f>COUNTIF(T11:T39,"植田")</f>
        <v>0</v>
      </c>
      <c r="S63" s="112"/>
      <c r="T63" s="112"/>
      <c r="U63" s="113">
        <f t="shared" si="2"/>
        <v>0</v>
      </c>
      <c r="V63" s="112"/>
      <c r="W63" s="110">
        <f>COUNTIF(Z11:Z39,"植田")</f>
        <v>0</v>
      </c>
      <c r="X63" s="111"/>
      <c r="Y63" s="110">
        <f>COUNTIF(AA11:AA39,"植田")</f>
        <v>0</v>
      </c>
      <c r="Z63" s="112"/>
      <c r="AA63" s="112"/>
      <c r="AB63" s="113">
        <f t="shared" si="3"/>
        <v>0</v>
      </c>
      <c r="AC63" s="112"/>
      <c r="AD63" s="110">
        <f>COUNTIF(AG11:AG39,"植田")</f>
        <v>0</v>
      </c>
      <c r="AE63" s="111"/>
      <c r="AF63" s="110">
        <f>COUNTIF(AH6:AH39,"植田")</f>
        <v>0</v>
      </c>
      <c r="AG63" s="112"/>
      <c r="AH63" s="112"/>
      <c r="AI63" s="113">
        <f t="shared" si="4"/>
        <v>0</v>
      </c>
      <c r="AJ63" s="112"/>
      <c r="AK63" s="110">
        <f>COUNTIF(AO6:AO40,"大崎")</f>
        <v>0</v>
      </c>
      <c r="AL63" s="111"/>
      <c r="AM63" s="110">
        <f>COUNTIF(AP6:AP40,"大崎")</f>
        <v>0</v>
      </c>
      <c r="AN63" s="112"/>
      <c r="AO63" s="112"/>
      <c r="AP63" s="112"/>
      <c r="AQ63" s="113">
        <f t="shared" si="7"/>
        <v>0</v>
      </c>
      <c r="AR63" s="112"/>
      <c r="AS63" s="110">
        <f>COUNTIF(AW6:AW40,"植田")</f>
        <v>0</v>
      </c>
      <c r="AT63" s="111"/>
      <c r="AU63" s="110">
        <f>COUNTIF(AX6:AX40,"植田")</f>
        <v>0</v>
      </c>
      <c r="AV63" s="112"/>
      <c r="AW63" s="115">
        <f t="shared" si="5"/>
        <v>0</v>
      </c>
      <c r="AX63" s="116">
        <f t="shared" si="6"/>
        <v>7</v>
      </c>
      <c r="AY63" s="1"/>
      <c r="AZ63" s="145" t="s">
        <v>167</v>
      </c>
      <c r="BA63" s="146">
        <v>1000</v>
      </c>
      <c r="BB63" s="147">
        <f t="shared" si="8"/>
        <v>7000</v>
      </c>
      <c r="BC63" s="148"/>
      <c r="BD63" s="149">
        <f t="shared" si="9"/>
        <v>0</v>
      </c>
      <c r="BE63" s="146">
        <f t="shared" si="10"/>
        <v>28000</v>
      </c>
      <c r="BF63" s="147">
        <f t="shared" si="11"/>
        <v>21000</v>
      </c>
      <c r="BG63" s="148">
        <v>600</v>
      </c>
      <c r="BH63" s="150">
        <v>1</v>
      </c>
      <c r="BI63" s="150">
        <f t="shared" si="12"/>
        <v>600</v>
      </c>
      <c r="BJ63" s="150">
        <f t="shared" si="13"/>
        <v>2400</v>
      </c>
      <c r="BK63" s="151">
        <f t="shared" si="14"/>
        <v>1800</v>
      </c>
      <c r="BL63" s="152">
        <f t="shared" si="15"/>
        <v>30400</v>
      </c>
      <c r="BM63" s="153">
        <f t="shared" si="15"/>
        <v>22800</v>
      </c>
    </row>
    <row r="64" spans="1:65" ht="32.25" hidden="1" customHeight="1" x14ac:dyDescent="0.15">
      <c r="A64" s="109" t="s">
        <v>168</v>
      </c>
      <c r="B64" s="110">
        <f>COUNTIF(E11:E39,"一柳")</f>
        <v>0</v>
      </c>
      <c r="C64" s="111"/>
      <c r="D64" s="110">
        <f>COUNTIF(F11:F39,"一柳")</f>
        <v>0</v>
      </c>
      <c r="E64" s="112"/>
      <c r="F64" s="112"/>
      <c r="G64" s="113">
        <f t="shared" si="0"/>
        <v>0</v>
      </c>
      <c r="H64" s="112"/>
      <c r="I64" s="110">
        <f>COUNTIF(L6:L39,"一柳")</f>
        <v>0</v>
      </c>
      <c r="J64" s="111"/>
      <c r="K64" s="110">
        <f>COUNTIF(M11:M39,"一柳")</f>
        <v>0</v>
      </c>
      <c r="L64" s="112"/>
      <c r="M64" s="112"/>
      <c r="N64" s="113">
        <f t="shared" si="1"/>
        <v>0</v>
      </c>
      <c r="O64" s="112"/>
      <c r="P64" s="110">
        <f>COUNTIF(S11:S39,"一柳")</f>
        <v>0</v>
      </c>
      <c r="Q64" s="111"/>
      <c r="R64" s="110">
        <f>COUNTIF(T11:T39,"一柳")</f>
        <v>0</v>
      </c>
      <c r="S64" s="112"/>
      <c r="T64" s="112"/>
      <c r="U64" s="113">
        <f t="shared" si="2"/>
        <v>0</v>
      </c>
      <c r="V64" s="112"/>
      <c r="W64" s="110">
        <f>COUNTIF(Z11:Z39,"一柳")</f>
        <v>0</v>
      </c>
      <c r="X64" s="111"/>
      <c r="Y64" s="110">
        <f>COUNTIF(AA11:AA39,"一柳")</f>
        <v>0</v>
      </c>
      <c r="Z64" s="112"/>
      <c r="AA64" s="112"/>
      <c r="AB64" s="113">
        <f t="shared" si="3"/>
        <v>0</v>
      </c>
      <c r="AC64" s="112"/>
      <c r="AD64" s="110">
        <f>COUNTIF(AG11:AG39,"一柳")</f>
        <v>0</v>
      </c>
      <c r="AE64" s="111"/>
      <c r="AF64" s="110">
        <f>COUNTIF(AH6:AH39,"一柳")</f>
        <v>0</v>
      </c>
      <c r="AG64" s="112"/>
      <c r="AH64" s="112"/>
      <c r="AI64" s="113">
        <f t="shared" si="4"/>
        <v>0</v>
      </c>
      <c r="AJ64" s="112"/>
      <c r="AK64" s="110">
        <f>COUNTIF(AO6:AO40,"植田")</f>
        <v>0</v>
      </c>
      <c r="AL64" s="111"/>
      <c r="AM64" s="110">
        <f>COUNTIF(AP6:AP40,"植田")</f>
        <v>5</v>
      </c>
      <c r="AN64" s="112"/>
      <c r="AO64" s="112"/>
      <c r="AP64" s="112"/>
      <c r="AQ64" s="113">
        <f t="shared" si="7"/>
        <v>5</v>
      </c>
      <c r="AR64" s="112"/>
      <c r="AS64" s="110">
        <f>COUNTIF(AW11:AW40,"一柳")</f>
        <v>0</v>
      </c>
      <c r="AT64" s="111"/>
      <c r="AU64" s="110">
        <f>COUNTIF(AX6:AX40,"一柳")</f>
        <v>0</v>
      </c>
      <c r="AV64" s="112"/>
      <c r="AW64" s="115">
        <f t="shared" si="5"/>
        <v>0</v>
      </c>
      <c r="AX64" s="116">
        <f t="shared" si="6"/>
        <v>0</v>
      </c>
      <c r="AY64" s="1"/>
      <c r="AZ64" s="145" t="s">
        <v>169</v>
      </c>
      <c r="BA64" s="146">
        <v>4000</v>
      </c>
      <c r="BB64" s="147">
        <f t="shared" si="8"/>
        <v>0</v>
      </c>
      <c r="BC64" s="148"/>
      <c r="BD64" s="149">
        <f t="shared" si="9"/>
        <v>0</v>
      </c>
      <c r="BE64" s="146">
        <f t="shared" si="10"/>
        <v>0</v>
      </c>
      <c r="BF64" s="147">
        <f t="shared" si="11"/>
        <v>0</v>
      </c>
      <c r="BG64" s="148">
        <v>550</v>
      </c>
      <c r="BH64" s="150">
        <v>3</v>
      </c>
      <c r="BI64" s="150">
        <f t="shared" si="12"/>
        <v>1650</v>
      </c>
      <c r="BJ64" s="150">
        <f t="shared" si="13"/>
        <v>6600</v>
      </c>
      <c r="BK64" s="151">
        <f t="shared" si="14"/>
        <v>4950</v>
      </c>
      <c r="BL64" s="152">
        <f t="shared" si="15"/>
        <v>6600</v>
      </c>
      <c r="BM64" s="153">
        <f t="shared" si="15"/>
        <v>4950</v>
      </c>
    </row>
    <row r="65" spans="1:65" ht="32.25" hidden="1" customHeight="1" x14ac:dyDescent="0.15">
      <c r="A65" s="109" t="s">
        <v>170</v>
      </c>
      <c r="B65" s="110">
        <f>COUNTIF(E11:E39,"加藤")</f>
        <v>0</v>
      </c>
      <c r="C65" s="111"/>
      <c r="D65" s="110">
        <f>COUNTIF(F11:F39,"加藤")</f>
        <v>0</v>
      </c>
      <c r="E65" s="112"/>
      <c r="F65" s="112"/>
      <c r="G65" s="113">
        <f t="shared" si="0"/>
        <v>0</v>
      </c>
      <c r="H65" s="112"/>
      <c r="I65" s="110">
        <f>COUNTIF(L11:L39,"加藤")</f>
        <v>0</v>
      </c>
      <c r="J65" s="111"/>
      <c r="K65" s="110">
        <f>COUNTIF(M11:M39,"加藤")</f>
        <v>0</v>
      </c>
      <c r="L65" s="112"/>
      <c r="M65" s="112"/>
      <c r="N65" s="113">
        <f t="shared" si="1"/>
        <v>0</v>
      </c>
      <c r="O65" s="112"/>
      <c r="P65" s="110">
        <f>COUNTIF(S11:S39,"加藤")</f>
        <v>0</v>
      </c>
      <c r="Q65" s="111"/>
      <c r="R65" s="110">
        <f>COUNTIF(T11:T39,"加藤")</f>
        <v>0</v>
      </c>
      <c r="S65" s="112"/>
      <c r="T65" s="112"/>
      <c r="U65" s="113">
        <f t="shared" si="2"/>
        <v>0</v>
      </c>
      <c r="V65" s="112"/>
      <c r="W65" s="110">
        <f>COUNTIF(Z11:Z39,"加藤")</f>
        <v>0</v>
      </c>
      <c r="X65" s="111"/>
      <c r="Y65" s="110">
        <f>COUNTIF(AA11:AA39,"加藤")</f>
        <v>0</v>
      </c>
      <c r="Z65" s="112"/>
      <c r="AA65" s="112"/>
      <c r="AB65" s="113">
        <f t="shared" si="3"/>
        <v>0</v>
      </c>
      <c r="AC65" s="112"/>
      <c r="AD65" s="110">
        <f>COUNTIF(AG11:AG39,"加藤")</f>
        <v>0</v>
      </c>
      <c r="AE65" s="111"/>
      <c r="AF65" s="110">
        <f>COUNTIF(AH6:AH39,"加藤")</f>
        <v>0</v>
      </c>
      <c r="AG65" s="112"/>
      <c r="AH65" s="112"/>
      <c r="AI65" s="113">
        <f t="shared" si="4"/>
        <v>0</v>
      </c>
      <c r="AJ65" s="112"/>
      <c r="AK65" s="110">
        <f>COUNTIF(AO11:AO40,"一柳")</f>
        <v>0</v>
      </c>
      <c r="AL65" s="111"/>
      <c r="AM65" s="110">
        <f>COUNTIF(AP6:AP40,"一柳")</f>
        <v>0</v>
      </c>
      <c r="AN65" s="112"/>
      <c r="AO65" s="112"/>
      <c r="AP65" s="112"/>
      <c r="AQ65" s="113">
        <f t="shared" si="7"/>
        <v>0</v>
      </c>
      <c r="AR65" s="112"/>
      <c r="AS65" s="110">
        <f>COUNTIF(AW11:AW40,"加藤")</f>
        <v>0</v>
      </c>
      <c r="AT65" s="111"/>
      <c r="AU65" s="110">
        <f>COUNTIF(AX6:AX40,"加藤")</f>
        <v>0</v>
      </c>
      <c r="AV65" s="112"/>
      <c r="AW65" s="115">
        <f t="shared" si="5"/>
        <v>0</v>
      </c>
      <c r="AX65" s="116">
        <f t="shared" si="6"/>
        <v>0</v>
      </c>
      <c r="AY65" s="1"/>
      <c r="AZ65" s="145" t="s">
        <v>171</v>
      </c>
      <c r="BA65" s="146">
        <v>850</v>
      </c>
      <c r="BB65" s="147">
        <f t="shared" si="8"/>
        <v>0</v>
      </c>
      <c r="BC65" s="148"/>
      <c r="BD65" s="149">
        <f t="shared" si="9"/>
        <v>0</v>
      </c>
      <c r="BE65" s="146">
        <f t="shared" si="10"/>
        <v>0</v>
      </c>
      <c r="BF65" s="147">
        <f t="shared" si="11"/>
        <v>0</v>
      </c>
      <c r="BG65" s="148"/>
      <c r="BH65" s="150">
        <v>2</v>
      </c>
      <c r="BI65" s="150">
        <f t="shared" si="12"/>
        <v>0</v>
      </c>
      <c r="BJ65" s="150">
        <f t="shared" si="13"/>
        <v>0</v>
      </c>
      <c r="BK65" s="151">
        <f t="shared" si="14"/>
        <v>0</v>
      </c>
      <c r="BL65" s="152">
        <f t="shared" si="15"/>
        <v>0</v>
      </c>
      <c r="BM65" s="153">
        <f t="shared" si="15"/>
        <v>0</v>
      </c>
    </row>
    <row r="66" spans="1:65" ht="32.25" hidden="1" customHeight="1" x14ac:dyDescent="0.15">
      <c r="A66" s="109" t="s">
        <v>172</v>
      </c>
      <c r="B66" s="110">
        <f>COUNTIF(E11:E39,"大原")</f>
        <v>0</v>
      </c>
      <c r="C66" s="111"/>
      <c r="D66" s="110">
        <f>COUNTIF(F11:F39,"大原")</f>
        <v>0</v>
      </c>
      <c r="E66" s="112"/>
      <c r="F66" s="112"/>
      <c r="G66" s="113">
        <f t="shared" si="0"/>
        <v>0</v>
      </c>
      <c r="H66" s="112"/>
      <c r="I66" s="110">
        <f>COUNTIF(L11:L39,"大原")</f>
        <v>0</v>
      </c>
      <c r="J66" s="111"/>
      <c r="K66" s="110">
        <f>COUNTIF(M11:M39,"大原")</f>
        <v>0</v>
      </c>
      <c r="L66" s="112"/>
      <c r="M66" s="112"/>
      <c r="N66" s="113">
        <f t="shared" si="1"/>
        <v>0</v>
      </c>
      <c r="O66" s="112"/>
      <c r="P66" s="110">
        <f>COUNTIF(S11:S39,"大原")</f>
        <v>0</v>
      </c>
      <c r="Q66" s="111"/>
      <c r="R66" s="110">
        <f>COUNTIF(T11:T39,"大原")</f>
        <v>0</v>
      </c>
      <c r="S66" s="112"/>
      <c r="T66" s="112"/>
      <c r="U66" s="113">
        <f t="shared" si="2"/>
        <v>0</v>
      </c>
      <c r="V66" s="112"/>
      <c r="W66" s="110">
        <f>COUNTIF(Z11:Z39,"大原")</f>
        <v>0</v>
      </c>
      <c r="X66" s="111"/>
      <c r="Y66" s="110">
        <f>COUNTIF(AA11:AA39,"大原")</f>
        <v>0</v>
      </c>
      <c r="Z66" s="112"/>
      <c r="AA66" s="112"/>
      <c r="AB66" s="113">
        <f t="shared" si="3"/>
        <v>0</v>
      </c>
      <c r="AC66" s="112"/>
      <c r="AD66" s="110">
        <f>COUNTIF(AG11:AG39,"大原")</f>
        <v>0</v>
      </c>
      <c r="AE66" s="111"/>
      <c r="AF66" s="110">
        <f>COUNTIF(AH11:AH39,"大原")</f>
        <v>0</v>
      </c>
      <c r="AG66" s="112"/>
      <c r="AH66" s="112"/>
      <c r="AI66" s="113">
        <f t="shared" si="4"/>
        <v>0</v>
      </c>
      <c r="AJ66" s="112"/>
      <c r="AK66" s="110">
        <f>COUNTIF(AO11:AO40,"加藤")</f>
        <v>0</v>
      </c>
      <c r="AL66" s="111"/>
      <c r="AM66" s="110">
        <f>COUNTIF(AP6:AP40,"加藤")</f>
        <v>0</v>
      </c>
      <c r="AN66" s="112"/>
      <c r="AO66" s="112"/>
      <c r="AP66" s="112"/>
      <c r="AQ66" s="113">
        <f t="shared" si="7"/>
        <v>0</v>
      </c>
      <c r="AR66" s="112"/>
      <c r="AS66" s="110">
        <f>COUNTIF(AW6:AW40,"大原")</f>
        <v>0</v>
      </c>
      <c r="AT66" s="111"/>
      <c r="AU66" s="110">
        <f>COUNTIF(AX6:AX40,"大原")</f>
        <v>0</v>
      </c>
      <c r="AV66" s="112"/>
      <c r="AW66" s="115">
        <f t="shared" si="5"/>
        <v>0</v>
      </c>
      <c r="AX66" s="116">
        <f t="shared" si="6"/>
        <v>0</v>
      </c>
      <c r="AY66" s="1"/>
      <c r="AZ66" s="145" t="s">
        <v>173</v>
      </c>
      <c r="BA66" s="146">
        <v>850</v>
      </c>
      <c r="BB66" s="147">
        <f t="shared" si="8"/>
        <v>0</v>
      </c>
      <c r="BC66" s="148"/>
      <c r="BD66" s="149">
        <f t="shared" si="9"/>
        <v>0</v>
      </c>
      <c r="BE66" s="146">
        <f t="shared" si="10"/>
        <v>0</v>
      </c>
      <c r="BF66" s="147">
        <f t="shared" si="11"/>
        <v>0</v>
      </c>
      <c r="BG66" s="148">
        <v>460</v>
      </c>
      <c r="BH66" s="150">
        <v>4</v>
      </c>
      <c r="BI66" s="150">
        <f t="shared" si="12"/>
        <v>1840</v>
      </c>
      <c r="BJ66" s="150">
        <f t="shared" si="13"/>
        <v>7360</v>
      </c>
      <c r="BK66" s="151">
        <f t="shared" si="14"/>
        <v>5520</v>
      </c>
      <c r="BL66" s="152">
        <f t="shared" si="15"/>
        <v>7360</v>
      </c>
      <c r="BM66" s="153">
        <f t="shared" si="15"/>
        <v>5520</v>
      </c>
    </row>
    <row r="67" spans="1:65" ht="32.25" hidden="1" customHeight="1" x14ac:dyDescent="0.15">
      <c r="A67" s="109" t="s">
        <v>174</v>
      </c>
      <c r="B67" s="110">
        <f>COUNTIF(E11:E39,"金澤")</f>
        <v>0</v>
      </c>
      <c r="C67" s="111"/>
      <c r="D67" s="110">
        <f>COUNTIF(F11:F39,"金澤")</f>
        <v>0</v>
      </c>
      <c r="E67" s="112"/>
      <c r="F67" s="112"/>
      <c r="G67" s="113">
        <f t="shared" si="0"/>
        <v>0</v>
      </c>
      <c r="H67" s="112"/>
      <c r="I67" s="110">
        <f>COUNTIF(L11:L39,"金澤")</f>
        <v>0</v>
      </c>
      <c r="J67" s="111"/>
      <c r="K67" s="110">
        <f>COUNTIF(M11:M39,"金澤")</f>
        <v>0</v>
      </c>
      <c r="L67" s="112"/>
      <c r="M67" s="112"/>
      <c r="N67" s="113">
        <f t="shared" si="1"/>
        <v>0</v>
      </c>
      <c r="O67" s="112"/>
      <c r="P67" s="110">
        <f>COUNTIF(S11:S39,"金澤")</f>
        <v>0</v>
      </c>
      <c r="Q67" s="111"/>
      <c r="R67" s="110">
        <f>COUNTIF(T11:T39,"金澤")</f>
        <v>0</v>
      </c>
      <c r="S67" s="112"/>
      <c r="T67" s="112"/>
      <c r="U67" s="113">
        <f t="shared" si="2"/>
        <v>0</v>
      </c>
      <c r="V67" s="112"/>
      <c r="W67" s="110">
        <f>COUNTIF(Z11:Z39,"金澤")</f>
        <v>0</v>
      </c>
      <c r="X67" s="111"/>
      <c r="Y67" s="110">
        <f>COUNTIF(AA11:AA39,"金澤")</f>
        <v>0</v>
      </c>
      <c r="Z67" s="112"/>
      <c r="AA67" s="112"/>
      <c r="AB67" s="113">
        <f t="shared" si="3"/>
        <v>0</v>
      </c>
      <c r="AC67" s="112"/>
      <c r="AD67" s="110">
        <f>COUNTIF(AG11:AG39,"金澤")</f>
        <v>0</v>
      </c>
      <c r="AE67" s="111"/>
      <c r="AF67" s="110">
        <f>COUNTIF(AH6:AH39,"金澤")</f>
        <v>0</v>
      </c>
      <c r="AG67" s="112"/>
      <c r="AH67" s="112"/>
      <c r="AI67" s="113">
        <f t="shared" si="4"/>
        <v>0</v>
      </c>
      <c r="AJ67" s="112"/>
      <c r="AK67" s="110">
        <f>COUNTIF(AO6:AO41,"大原")</f>
        <v>0</v>
      </c>
      <c r="AL67" s="111"/>
      <c r="AM67" s="110">
        <f>COUNTIF(AP6:AP41,"大原")</f>
        <v>0</v>
      </c>
      <c r="AN67" s="112"/>
      <c r="AO67" s="112"/>
      <c r="AP67" s="112"/>
      <c r="AQ67" s="113">
        <f t="shared" si="7"/>
        <v>0</v>
      </c>
      <c r="AR67" s="112"/>
      <c r="AS67" s="110">
        <f>COUNTIF(AV6:AV40,"金澤")</f>
        <v>0</v>
      </c>
      <c r="AT67" s="111"/>
      <c r="AU67" s="110">
        <f>COUNTIF(AW6:AX40,"金澤")</f>
        <v>0</v>
      </c>
      <c r="AV67" s="112"/>
      <c r="AW67" s="115">
        <f t="shared" si="5"/>
        <v>0</v>
      </c>
      <c r="AX67" s="116">
        <f t="shared" si="6"/>
        <v>0</v>
      </c>
      <c r="AY67" s="1"/>
      <c r="AZ67" s="145" t="s">
        <v>175</v>
      </c>
      <c r="BA67" s="146">
        <v>850</v>
      </c>
      <c r="BB67" s="147">
        <f t="shared" si="8"/>
        <v>0</v>
      </c>
      <c r="BC67" s="148"/>
      <c r="BD67" s="149">
        <f t="shared" si="9"/>
        <v>0</v>
      </c>
      <c r="BE67" s="146">
        <f t="shared" si="10"/>
        <v>0</v>
      </c>
      <c r="BF67" s="147">
        <f t="shared" si="11"/>
        <v>0</v>
      </c>
      <c r="BG67" s="148"/>
      <c r="BH67" s="150">
        <v>4</v>
      </c>
      <c r="BI67" s="150">
        <f t="shared" si="12"/>
        <v>0</v>
      </c>
      <c r="BJ67" s="150">
        <f t="shared" si="13"/>
        <v>0</v>
      </c>
      <c r="BK67" s="151">
        <f t="shared" si="14"/>
        <v>0</v>
      </c>
      <c r="BL67" s="152">
        <f t="shared" si="15"/>
        <v>0</v>
      </c>
      <c r="BM67" s="153">
        <f t="shared" si="15"/>
        <v>0</v>
      </c>
    </row>
    <row r="68" spans="1:65" ht="32.25" hidden="1" customHeight="1" x14ac:dyDescent="0.15">
      <c r="A68" s="154" t="s">
        <v>176</v>
      </c>
      <c r="B68" s="110">
        <f>COUNTIF(E11:E39,"富田")</f>
        <v>0</v>
      </c>
      <c r="C68" s="111"/>
      <c r="D68" s="110">
        <f>COUNTIF(F11:F39,"富田")</f>
        <v>0</v>
      </c>
      <c r="E68" s="119"/>
      <c r="F68" s="119"/>
      <c r="G68" s="121">
        <f t="shared" si="0"/>
        <v>0</v>
      </c>
      <c r="H68" s="119"/>
      <c r="I68" s="110">
        <f>COUNTIF(L11:L39,"富田")</f>
        <v>0</v>
      </c>
      <c r="J68" s="111"/>
      <c r="K68" s="110">
        <f>COUNTIF(M11:M39,"富田")</f>
        <v>0</v>
      </c>
      <c r="L68" s="119"/>
      <c r="M68" s="119"/>
      <c r="N68" s="121">
        <f t="shared" si="1"/>
        <v>0</v>
      </c>
      <c r="O68" s="119"/>
      <c r="P68" s="110">
        <f>COUNTIF(S11:S39,"富田")</f>
        <v>0</v>
      </c>
      <c r="Q68" s="111"/>
      <c r="R68" s="110">
        <f>COUNTIF(T11:T39,"富田")</f>
        <v>0</v>
      </c>
      <c r="S68" s="119"/>
      <c r="T68" s="119"/>
      <c r="U68" s="121">
        <f t="shared" si="2"/>
        <v>0</v>
      </c>
      <c r="V68" s="119"/>
      <c r="W68" s="110">
        <f>COUNTIF(Z11:Z39,"富田")</f>
        <v>0</v>
      </c>
      <c r="X68" s="111"/>
      <c r="Y68" s="110">
        <f>COUNTIF(AA11:AA39,"富田")</f>
        <v>0</v>
      </c>
      <c r="Z68" s="119"/>
      <c r="AA68" s="119"/>
      <c r="AB68" s="121">
        <f t="shared" si="3"/>
        <v>0</v>
      </c>
      <c r="AC68" s="119"/>
      <c r="AD68" s="110">
        <f>COUNTIF(AG11:AG39,"富田")</f>
        <v>0</v>
      </c>
      <c r="AE68" s="111"/>
      <c r="AF68" s="110">
        <f>COUNTIF(AH6:AH39,"富田")</f>
        <v>0</v>
      </c>
      <c r="AG68" s="119"/>
      <c r="AH68" s="119"/>
      <c r="AI68" s="121">
        <f t="shared" si="4"/>
        <v>0</v>
      </c>
      <c r="AJ68" s="119"/>
      <c r="AK68" s="110">
        <f>COUNTIF(AO6:AO41,"金澤")</f>
        <v>0</v>
      </c>
      <c r="AL68" s="111"/>
      <c r="AM68" s="110">
        <f>COUNTIF(AP6:AP41,"金澤")</f>
        <v>0</v>
      </c>
      <c r="AN68" s="112"/>
      <c r="AO68" s="112"/>
      <c r="AP68" s="112"/>
      <c r="AQ68" s="113">
        <f t="shared" si="7"/>
        <v>0</v>
      </c>
      <c r="AR68" s="119"/>
      <c r="AS68" s="110">
        <f>COUNTIF(AV6:AV40,"富田")</f>
        <v>0</v>
      </c>
      <c r="AT68" s="111"/>
      <c r="AU68" s="110">
        <f>COUNTIF(AW6:AX40,"富田")</f>
        <v>0</v>
      </c>
      <c r="AV68" s="119"/>
      <c r="AW68" s="75">
        <f t="shared" si="5"/>
        <v>0</v>
      </c>
      <c r="AX68" s="155">
        <f t="shared" si="6"/>
        <v>0</v>
      </c>
      <c r="AY68" s="1"/>
      <c r="AZ68" s="145" t="s">
        <v>177</v>
      </c>
      <c r="BA68" s="146">
        <v>850</v>
      </c>
      <c r="BB68" s="147">
        <f t="shared" si="8"/>
        <v>0</v>
      </c>
      <c r="BC68" s="148"/>
      <c r="BD68" s="149">
        <f t="shared" si="9"/>
        <v>0</v>
      </c>
      <c r="BE68" s="146">
        <f t="shared" si="10"/>
        <v>0</v>
      </c>
      <c r="BF68" s="147">
        <f t="shared" si="11"/>
        <v>0</v>
      </c>
      <c r="BG68" s="148">
        <v>1140</v>
      </c>
      <c r="BH68" s="150">
        <v>1</v>
      </c>
      <c r="BI68" s="150">
        <f t="shared" si="12"/>
        <v>1140</v>
      </c>
      <c r="BJ68" s="150">
        <f t="shared" si="13"/>
        <v>4560</v>
      </c>
      <c r="BK68" s="151">
        <f t="shared" si="14"/>
        <v>3420</v>
      </c>
      <c r="BL68" s="152">
        <f t="shared" si="15"/>
        <v>4560</v>
      </c>
      <c r="BM68" s="153">
        <f t="shared" si="15"/>
        <v>3420</v>
      </c>
    </row>
    <row r="69" spans="1:65" ht="32.25" hidden="1" customHeight="1" x14ac:dyDescent="0.15">
      <c r="A69" s="154" t="s">
        <v>178</v>
      </c>
      <c r="B69" s="110">
        <f>COUNTIF(E11:E39,"中野")</f>
        <v>1</v>
      </c>
      <c r="C69" s="111"/>
      <c r="D69" s="110">
        <f>COUNTIF(F11:F39,"中野")</f>
        <v>2</v>
      </c>
      <c r="E69" s="119"/>
      <c r="F69" s="119"/>
      <c r="G69" s="121">
        <f t="shared" si="0"/>
        <v>3</v>
      </c>
      <c r="H69" s="119"/>
      <c r="I69" s="110">
        <f>COUNTIF(L11:L39,"中野")</f>
        <v>2</v>
      </c>
      <c r="J69" s="111"/>
      <c r="K69" s="110">
        <f>COUNTIF(M11:M39,"中野")</f>
        <v>0</v>
      </c>
      <c r="L69" s="119"/>
      <c r="M69" s="119"/>
      <c r="N69" s="121">
        <f t="shared" si="1"/>
        <v>2</v>
      </c>
      <c r="O69" s="119"/>
      <c r="P69" s="110">
        <f>COUNTIF(S11:S39,"中野")</f>
        <v>0</v>
      </c>
      <c r="Q69" s="111"/>
      <c r="R69" s="110">
        <f>COUNTIF(T11:T39,"中野")</f>
        <v>3</v>
      </c>
      <c r="S69" s="119"/>
      <c r="T69" s="119"/>
      <c r="U69" s="121">
        <f t="shared" si="2"/>
        <v>3</v>
      </c>
      <c r="V69" s="119"/>
      <c r="W69" s="110">
        <f>COUNTIF(Z11:Z39,"中野")</f>
        <v>1</v>
      </c>
      <c r="X69" s="111"/>
      <c r="Y69" s="110">
        <f>COUNTIF(AA11:AA39,"中野")</f>
        <v>2</v>
      </c>
      <c r="Z69" s="119"/>
      <c r="AA69" s="119"/>
      <c r="AB69" s="121">
        <f t="shared" si="3"/>
        <v>3</v>
      </c>
      <c r="AC69" s="119"/>
      <c r="AD69" s="110">
        <f>COUNTIF(AG11:AG39,"中野")</f>
        <v>0</v>
      </c>
      <c r="AE69" s="111"/>
      <c r="AF69" s="110">
        <f>COUNTIF(AH11:AH39,"中野")</f>
        <v>0</v>
      </c>
      <c r="AG69" s="119"/>
      <c r="AH69" s="119"/>
      <c r="AI69" s="121">
        <f t="shared" si="4"/>
        <v>0</v>
      </c>
      <c r="AJ69" s="119"/>
      <c r="AK69" s="110">
        <f>COUNTIF(AO6:AO41,"富田")</f>
        <v>0</v>
      </c>
      <c r="AL69" s="111"/>
      <c r="AM69" s="110">
        <f>COUNTIF(AP6:AP41,"富田")</f>
        <v>0</v>
      </c>
      <c r="AN69" s="119"/>
      <c r="AO69" s="119"/>
      <c r="AP69" s="119"/>
      <c r="AQ69" s="121">
        <f t="shared" si="7"/>
        <v>0</v>
      </c>
      <c r="AR69" s="119"/>
      <c r="AS69" s="110">
        <f>COUNTIF(AV11:AV40,"中野")</f>
        <v>0</v>
      </c>
      <c r="AT69" s="111"/>
      <c r="AU69" s="110">
        <f>COUNTIF(AW11:AW40,"中野")</f>
        <v>0</v>
      </c>
      <c r="AV69" s="119"/>
      <c r="AW69" s="75">
        <f t="shared" si="5"/>
        <v>0</v>
      </c>
      <c r="AX69" s="155">
        <f t="shared" si="6"/>
        <v>12</v>
      </c>
      <c r="AY69" s="1"/>
      <c r="AZ69" s="145" t="s">
        <v>179</v>
      </c>
      <c r="BA69" s="146">
        <v>850</v>
      </c>
      <c r="BB69" s="147">
        <f t="shared" si="8"/>
        <v>10200</v>
      </c>
      <c r="BC69" s="148"/>
      <c r="BD69" s="149">
        <f t="shared" si="9"/>
        <v>0</v>
      </c>
      <c r="BE69" s="146">
        <f t="shared" si="10"/>
        <v>40800</v>
      </c>
      <c r="BF69" s="147">
        <f t="shared" si="11"/>
        <v>30600</v>
      </c>
      <c r="BG69" s="148">
        <v>1140</v>
      </c>
      <c r="BH69" s="150">
        <v>1</v>
      </c>
      <c r="BI69" s="150">
        <f t="shared" si="12"/>
        <v>1140</v>
      </c>
      <c r="BJ69" s="150">
        <f t="shared" si="13"/>
        <v>4560</v>
      </c>
      <c r="BK69" s="151">
        <f t="shared" si="14"/>
        <v>3420</v>
      </c>
      <c r="BL69" s="152">
        <f t="shared" si="15"/>
        <v>45360</v>
      </c>
      <c r="BM69" s="153">
        <f t="shared" si="15"/>
        <v>34020</v>
      </c>
    </row>
    <row r="70" spans="1:65" ht="32.25" hidden="1" customHeight="1" x14ac:dyDescent="0.15">
      <c r="A70" s="109"/>
      <c r="B70" s="156"/>
      <c r="C70" s="112"/>
      <c r="D70" s="112"/>
      <c r="E70" s="112"/>
      <c r="F70" s="112"/>
      <c r="G70" s="113">
        <f t="shared" si="0"/>
        <v>0</v>
      </c>
      <c r="H70" s="112"/>
      <c r="I70" s="156"/>
      <c r="J70" s="112"/>
      <c r="K70" s="112"/>
      <c r="L70" s="112"/>
      <c r="M70" s="112"/>
      <c r="N70" s="113">
        <f t="shared" si="1"/>
        <v>0</v>
      </c>
      <c r="O70" s="112"/>
      <c r="P70" s="156"/>
      <c r="Q70" s="112"/>
      <c r="R70" s="112"/>
      <c r="S70" s="112"/>
      <c r="T70" s="112"/>
      <c r="U70" s="113">
        <f t="shared" si="2"/>
        <v>0</v>
      </c>
      <c r="V70" s="112"/>
      <c r="W70" s="156"/>
      <c r="X70" s="112"/>
      <c r="Y70" s="112"/>
      <c r="Z70" s="112"/>
      <c r="AA70" s="112"/>
      <c r="AB70" s="113">
        <f t="shared" si="3"/>
        <v>0</v>
      </c>
      <c r="AC70" s="112"/>
      <c r="AD70" s="156"/>
      <c r="AE70" s="112"/>
      <c r="AF70" s="112"/>
      <c r="AG70" s="112"/>
      <c r="AH70" s="112"/>
      <c r="AI70" s="113">
        <f t="shared" si="4"/>
        <v>0</v>
      </c>
      <c r="AJ70" s="112"/>
      <c r="AK70" s="110">
        <f>COUNTIF(AN11:AN40,"中野")</f>
        <v>0</v>
      </c>
      <c r="AL70" s="111"/>
      <c r="AM70" s="110">
        <f>COUNTIF(AO11:AO40,"中野")</f>
        <v>1</v>
      </c>
      <c r="AN70" s="119"/>
      <c r="AO70" s="119"/>
      <c r="AP70" s="119"/>
      <c r="AQ70" s="121">
        <f t="shared" si="7"/>
        <v>1</v>
      </c>
      <c r="AR70" s="112"/>
      <c r="AS70" s="156"/>
      <c r="AT70" s="112"/>
      <c r="AU70" s="112"/>
      <c r="AV70" s="112"/>
      <c r="AW70" s="115">
        <f t="shared" si="5"/>
        <v>0</v>
      </c>
      <c r="AX70" s="116">
        <f t="shared" si="6"/>
        <v>0</v>
      </c>
      <c r="AY70" s="1"/>
      <c r="AZ70" s="145" t="s">
        <v>180</v>
      </c>
      <c r="BA70" s="146">
        <v>850</v>
      </c>
      <c r="BB70" s="147">
        <f t="shared" si="8"/>
        <v>0</v>
      </c>
      <c r="BC70" s="148"/>
      <c r="BD70" s="149">
        <f t="shared" si="9"/>
        <v>0</v>
      </c>
      <c r="BE70" s="146">
        <f t="shared" si="10"/>
        <v>0</v>
      </c>
      <c r="BF70" s="147">
        <f t="shared" si="11"/>
        <v>0</v>
      </c>
      <c r="BG70" s="148">
        <v>600</v>
      </c>
      <c r="BH70" s="150">
        <v>4</v>
      </c>
      <c r="BI70" s="150">
        <f t="shared" si="12"/>
        <v>2400</v>
      </c>
      <c r="BJ70" s="150">
        <f t="shared" si="13"/>
        <v>9600</v>
      </c>
      <c r="BK70" s="151">
        <f t="shared" si="14"/>
        <v>7200</v>
      </c>
      <c r="BL70" s="152">
        <f t="shared" si="15"/>
        <v>9600</v>
      </c>
      <c r="BM70" s="153">
        <f t="shared" si="15"/>
        <v>7200</v>
      </c>
    </row>
    <row r="71" spans="1:65" ht="32.25" hidden="1" customHeight="1" x14ac:dyDescent="0.15">
      <c r="A71" s="109"/>
      <c r="B71" s="156"/>
      <c r="C71" s="112"/>
      <c r="D71" s="112"/>
      <c r="E71" s="112"/>
      <c r="F71" s="112"/>
      <c r="G71" s="113">
        <f t="shared" si="0"/>
        <v>0</v>
      </c>
      <c r="H71" s="112"/>
      <c r="I71" s="156"/>
      <c r="J71" s="112"/>
      <c r="K71" s="112"/>
      <c r="L71" s="112"/>
      <c r="M71" s="112"/>
      <c r="N71" s="113">
        <f t="shared" si="1"/>
        <v>0</v>
      </c>
      <c r="O71" s="112"/>
      <c r="P71" s="156"/>
      <c r="Q71" s="112"/>
      <c r="R71" s="112"/>
      <c r="S71" s="112"/>
      <c r="T71" s="112"/>
      <c r="U71" s="113">
        <f t="shared" si="2"/>
        <v>0</v>
      </c>
      <c r="V71" s="112"/>
      <c r="W71" s="156"/>
      <c r="X71" s="112"/>
      <c r="Y71" s="112"/>
      <c r="Z71" s="112"/>
      <c r="AA71" s="112"/>
      <c r="AB71" s="113">
        <f t="shared" si="3"/>
        <v>0</v>
      </c>
      <c r="AC71" s="112"/>
      <c r="AD71" s="156"/>
      <c r="AE71" s="112"/>
      <c r="AF71" s="112"/>
      <c r="AG71" s="112"/>
      <c r="AH71" s="112"/>
      <c r="AI71" s="113">
        <f t="shared" si="4"/>
        <v>0</v>
      </c>
      <c r="AJ71" s="112"/>
      <c r="AK71" s="156"/>
      <c r="AL71" s="115"/>
      <c r="AM71" s="112"/>
      <c r="AN71" s="112"/>
      <c r="AO71" s="112"/>
      <c r="AP71" s="112"/>
      <c r="AQ71" s="113">
        <f t="shared" si="7"/>
        <v>0</v>
      </c>
      <c r="AR71" s="112"/>
      <c r="AS71" s="156"/>
      <c r="AT71" s="112"/>
      <c r="AU71" s="112"/>
      <c r="AV71" s="112"/>
      <c r="AW71" s="115">
        <f t="shared" si="5"/>
        <v>0</v>
      </c>
      <c r="AX71" s="116">
        <f t="shared" si="6"/>
        <v>0</v>
      </c>
      <c r="AY71" s="1"/>
      <c r="AZ71" s="157" t="s">
        <v>181</v>
      </c>
      <c r="BA71" s="158">
        <v>820</v>
      </c>
      <c r="BB71" s="159">
        <f t="shared" si="8"/>
        <v>0</v>
      </c>
      <c r="BC71" s="160"/>
      <c r="BD71" s="149">
        <f t="shared" si="9"/>
        <v>0</v>
      </c>
      <c r="BE71" s="146">
        <f t="shared" si="10"/>
        <v>0</v>
      </c>
      <c r="BF71" s="147">
        <f t="shared" si="11"/>
        <v>0</v>
      </c>
      <c r="BG71" s="160">
        <v>0</v>
      </c>
      <c r="BH71" s="161">
        <v>3</v>
      </c>
      <c r="BI71" s="150">
        <f t="shared" si="12"/>
        <v>0</v>
      </c>
      <c r="BJ71" s="150">
        <f t="shared" si="13"/>
        <v>0</v>
      </c>
      <c r="BK71" s="151">
        <f t="shared" si="14"/>
        <v>0</v>
      </c>
      <c r="BL71" s="152">
        <f t="shared" si="15"/>
        <v>0</v>
      </c>
      <c r="BM71" s="153">
        <f t="shared" si="15"/>
        <v>0</v>
      </c>
    </row>
    <row r="72" spans="1:65" ht="32.25" hidden="1" customHeight="1" thickBot="1" x14ac:dyDescent="0.2">
      <c r="A72" s="109"/>
      <c r="B72" s="156"/>
      <c r="C72" s="112"/>
      <c r="D72" s="112"/>
      <c r="E72" s="112"/>
      <c r="F72" s="112"/>
      <c r="G72" s="113">
        <f t="shared" si="0"/>
        <v>0</v>
      </c>
      <c r="H72" s="112"/>
      <c r="I72" s="156"/>
      <c r="J72" s="112"/>
      <c r="K72" s="112"/>
      <c r="L72" s="112"/>
      <c r="M72" s="112"/>
      <c r="N72" s="113">
        <f t="shared" si="1"/>
        <v>0</v>
      </c>
      <c r="O72" s="112"/>
      <c r="P72" s="156"/>
      <c r="Q72" s="112"/>
      <c r="R72" s="112"/>
      <c r="S72" s="112"/>
      <c r="T72" s="112"/>
      <c r="U72" s="113">
        <f t="shared" si="2"/>
        <v>0</v>
      </c>
      <c r="V72" s="112"/>
      <c r="W72" s="156"/>
      <c r="X72" s="112"/>
      <c r="Y72" s="112"/>
      <c r="Z72" s="112"/>
      <c r="AA72" s="112"/>
      <c r="AB72" s="113">
        <f t="shared" si="3"/>
        <v>0</v>
      </c>
      <c r="AC72" s="112"/>
      <c r="AD72" s="156"/>
      <c r="AE72" s="112"/>
      <c r="AF72" s="112"/>
      <c r="AG72" s="112"/>
      <c r="AH72" s="112"/>
      <c r="AI72" s="113">
        <f t="shared" si="4"/>
        <v>0</v>
      </c>
      <c r="AJ72" s="112"/>
      <c r="AK72" s="156"/>
      <c r="AL72" s="115"/>
      <c r="AM72" s="112"/>
      <c r="AN72" s="112"/>
      <c r="AO72" s="112"/>
      <c r="AP72" s="112"/>
      <c r="AQ72" s="113">
        <f t="shared" si="7"/>
        <v>0</v>
      </c>
      <c r="AR72" s="112"/>
      <c r="AS72" s="156"/>
      <c r="AT72" s="112"/>
      <c r="AU72" s="112"/>
      <c r="AV72" s="112"/>
      <c r="AW72" s="115">
        <f t="shared" si="5"/>
        <v>0</v>
      </c>
      <c r="AX72" s="116">
        <f t="shared" si="6"/>
        <v>0</v>
      </c>
      <c r="AY72" s="1"/>
      <c r="AZ72" s="145" t="s">
        <v>182</v>
      </c>
      <c r="BA72" s="146">
        <v>820</v>
      </c>
      <c r="BB72" s="147">
        <f t="shared" si="8"/>
        <v>0</v>
      </c>
      <c r="BC72" s="148"/>
      <c r="BD72" s="149">
        <f t="shared" si="9"/>
        <v>0</v>
      </c>
      <c r="BE72" s="146">
        <f t="shared" si="10"/>
        <v>0</v>
      </c>
      <c r="BF72" s="147">
        <f t="shared" si="11"/>
        <v>0</v>
      </c>
      <c r="BG72" s="148">
        <v>900</v>
      </c>
      <c r="BH72" s="150">
        <v>2</v>
      </c>
      <c r="BI72" s="150">
        <f t="shared" si="12"/>
        <v>1800</v>
      </c>
      <c r="BJ72" s="150">
        <f t="shared" si="13"/>
        <v>7200</v>
      </c>
      <c r="BK72" s="151">
        <f t="shared" si="14"/>
        <v>5400</v>
      </c>
      <c r="BL72" s="152">
        <f t="shared" si="15"/>
        <v>7200</v>
      </c>
      <c r="BM72" s="153">
        <f t="shared" si="15"/>
        <v>5400</v>
      </c>
    </row>
    <row r="73" spans="1:65" ht="32.25" hidden="1" customHeight="1" thickBot="1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56"/>
      <c r="AL73" s="115"/>
      <c r="AM73" s="112"/>
      <c r="AN73" s="112"/>
      <c r="AO73" s="112"/>
      <c r="AP73" s="112"/>
      <c r="AQ73" s="113">
        <f t="shared" si="7"/>
        <v>0</v>
      </c>
      <c r="AR73" s="119"/>
      <c r="AS73" s="119"/>
      <c r="AT73" s="119"/>
      <c r="AU73" s="119"/>
      <c r="AV73" s="119"/>
      <c r="AW73" s="119"/>
      <c r="AX73" s="119">
        <f>SUM(AX59:AX66)</f>
        <v>57</v>
      </c>
      <c r="AY73" s="1"/>
      <c r="AZ73" s="125"/>
      <c r="BA73" s="162" t="s">
        <v>183</v>
      </c>
      <c r="BB73" s="163">
        <f>SUM(BB59:BB72)</f>
        <v>73660</v>
      </c>
      <c r="BC73" s="164">
        <f>SUM(BC59:BC70)</f>
        <v>15</v>
      </c>
      <c r="BD73" s="165">
        <f>SUM(BD59:BD70)</f>
        <v>4500</v>
      </c>
      <c r="BE73" s="162">
        <f>SUM(BE59:BE70)</f>
        <v>299140</v>
      </c>
      <c r="BF73" s="163">
        <f>SUM(BF59:BF70)</f>
        <v>225480</v>
      </c>
      <c r="BG73" s="164">
        <f>SUM(BG59:BG72)</f>
        <v>6970</v>
      </c>
      <c r="BH73" s="166">
        <f t="shared" ref="BH73:BM73" si="16">SUM(BH59:BH70)</f>
        <v>40</v>
      </c>
      <c r="BI73" s="167">
        <f t="shared" si="16"/>
        <v>16110</v>
      </c>
      <c r="BJ73" s="166">
        <f t="shared" si="16"/>
        <v>64440</v>
      </c>
      <c r="BK73" s="168">
        <f t="shared" si="16"/>
        <v>48330</v>
      </c>
      <c r="BL73" s="169">
        <f t="shared" si="16"/>
        <v>363580</v>
      </c>
      <c r="BM73" s="170">
        <f t="shared" si="16"/>
        <v>273810</v>
      </c>
    </row>
    <row r="74" spans="1:65" ht="32.25" hidden="1" customHeight="1" thickBot="1" x14ac:dyDescent="0.2">
      <c r="A74" s="119" t="s">
        <v>184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75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32.25" hidden="1" customHeight="1" thickBot="1" x14ac:dyDescent="0.2">
      <c r="A75" s="131" t="s">
        <v>142</v>
      </c>
      <c r="B75" s="171">
        <v>0.5</v>
      </c>
      <c r="C75" s="132" t="s">
        <v>185</v>
      </c>
      <c r="D75" s="172">
        <v>0.79166666666666663</v>
      </c>
      <c r="E75" s="172">
        <f>D75-B75</f>
        <v>0.29166666666666663</v>
      </c>
      <c r="F75" s="132">
        <v>7</v>
      </c>
      <c r="G75" s="133"/>
      <c r="H75" s="132"/>
      <c r="I75" s="171">
        <v>0.5</v>
      </c>
      <c r="J75" s="132" t="s">
        <v>185</v>
      </c>
      <c r="K75" s="172">
        <v>0.875</v>
      </c>
      <c r="L75" s="172">
        <f>K75-I75</f>
        <v>0.375</v>
      </c>
      <c r="M75" s="132">
        <v>9</v>
      </c>
      <c r="N75" s="133"/>
      <c r="O75" s="132"/>
      <c r="P75" s="171">
        <v>0.41666666666666669</v>
      </c>
      <c r="Q75" s="132" t="s">
        <v>185</v>
      </c>
      <c r="R75" s="172">
        <v>0.83333333333333337</v>
      </c>
      <c r="S75" s="172">
        <f>R75-P75</f>
        <v>0.41666666666666669</v>
      </c>
      <c r="T75" s="132">
        <v>10</v>
      </c>
      <c r="U75" s="133"/>
      <c r="V75" s="132"/>
      <c r="W75" s="173">
        <v>0.54166666666666663</v>
      </c>
      <c r="X75" s="174" t="s">
        <v>185</v>
      </c>
      <c r="Y75" s="175">
        <v>0.875</v>
      </c>
      <c r="Z75" s="172">
        <f>Y75-W75</f>
        <v>0.33333333333333337</v>
      </c>
      <c r="AA75" s="174">
        <v>8</v>
      </c>
      <c r="AB75" s="176"/>
      <c r="AC75" s="132"/>
      <c r="AD75" s="171">
        <v>0.41666666666666669</v>
      </c>
      <c r="AE75" s="132" t="s">
        <v>185</v>
      </c>
      <c r="AF75" s="172">
        <v>0.875</v>
      </c>
      <c r="AG75" s="172">
        <f>AF75-AD75</f>
        <v>0.45833333333333331</v>
      </c>
      <c r="AH75" s="132">
        <v>11</v>
      </c>
      <c r="AI75" s="133"/>
      <c r="AJ75" s="132"/>
      <c r="AK75" s="119"/>
      <c r="AL75" s="75"/>
      <c r="AM75" s="119"/>
      <c r="AN75" s="119"/>
      <c r="AO75" s="119"/>
      <c r="AP75" s="119"/>
      <c r="AQ75" s="119"/>
      <c r="AR75" s="132"/>
      <c r="AS75" s="349" t="s">
        <v>186</v>
      </c>
      <c r="AT75" s="350"/>
      <c r="AU75" s="350"/>
      <c r="AV75" s="350"/>
      <c r="AW75" s="351"/>
      <c r="AX75" s="177">
        <f>F75+M75+T75+AA75+AH75+AP76+AW75</f>
        <v>45</v>
      </c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32.25" hidden="1" customHeight="1" thickBot="1" x14ac:dyDescent="0.2">
      <c r="A76" s="131" t="s">
        <v>143</v>
      </c>
      <c r="B76" s="171">
        <v>0.52083333333333337</v>
      </c>
      <c r="C76" s="132" t="s">
        <v>185</v>
      </c>
      <c r="D76" s="172">
        <v>0.83333333333333337</v>
      </c>
      <c r="E76" s="172">
        <f>D76-B76</f>
        <v>0.3125</v>
      </c>
      <c r="F76" s="132">
        <v>7.5</v>
      </c>
      <c r="G76" s="133"/>
      <c r="H76" s="132"/>
      <c r="I76" s="171">
        <v>0.5</v>
      </c>
      <c r="J76" s="132" t="s">
        <v>185</v>
      </c>
      <c r="K76" s="172">
        <v>0.79166666666666663</v>
      </c>
      <c r="L76" s="172">
        <f>K76-I76</f>
        <v>0.29166666666666663</v>
      </c>
      <c r="M76" s="132">
        <v>7</v>
      </c>
      <c r="N76" s="133"/>
      <c r="O76" s="132"/>
      <c r="P76" s="349" t="s">
        <v>187</v>
      </c>
      <c r="Q76" s="350"/>
      <c r="R76" s="350"/>
      <c r="S76" s="350"/>
      <c r="T76" s="350"/>
      <c r="U76" s="351"/>
      <c r="V76" s="132"/>
      <c r="W76" s="173">
        <v>0.5</v>
      </c>
      <c r="X76" s="174" t="s">
        <v>185</v>
      </c>
      <c r="Y76" s="175">
        <v>0.79166666666666663</v>
      </c>
      <c r="Z76" s="172">
        <f>Y76-W76</f>
        <v>0.29166666666666663</v>
      </c>
      <c r="AA76" s="174">
        <v>7</v>
      </c>
      <c r="AB76" s="176"/>
      <c r="AC76" s="132"/>
      <c r="AD76" s="171">
        <v>0.39583333333333331</v>
      </c>
      <c r="AE76" s="132" t="s">
        <v>185</v>
      </c>
      <c r="AF76" s="172">
        <v>0.85416666666666663</v>
      </c>
      <c r="AG76" s="172">
        <f>AF76-AD76</f>
        <v>0.45833333333333331</v>
      </c>
      <c r="AH76" s="132">
        <v>11</v>
      </c>
      <c r="AI76" s="133"/>
      <c r="AJ76" s="132"/>
      <c r="AK76" s="349" t="s">
        <v>186</v>
      </c>
      <c r="AL76" s="350"/>
      <c r="AM76" s="350"/>
      <c r="AN76" s="350"/>
      <c r="AO76" s="350"/>
      <c r="AP76" s="350"/>
      <c r="AQ76" s="351"/>
      <c r="AR76" s="132"/>
      <c r="AS76" s="178">
        <v>0.39583333333333331</v>
      </c>
      <c r="AT76" s="119" t="s">
        <v>185</v>
      </c>
      <c r="AU76" s="179">
        <v>0.52083333333333337</v>
      </c>
      <c r="AV76" s="179">
        <f>AU76-AS76</f>
        <v>0.12500000000000006</v>
      </c>
      <c r="AW76" s="121">
        <v>3</v>
      </c>
      <c r="AX76" s="180">
        <f>F76+M76+T76+AA76+AH76+AP77+AW76</f>
        <v>45.5</v>
      </c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32.25" hidden="1" customHeight="1" thickBot="1" x14ac:dyDescent="0.2">
      <c r="A77" s="131" t="s">
        <v>19</v>
      </c>
      <c r="B77" s="171">
        <v>0.52083333333333337</v>
      </c>
      <c r="C77" s="132" t="s">
        <v>185</v>
      </c>
      <c r="D77" s="172">
        <v>0.85416666666666663</v>
      </c>
      <c r="E77" s="172">
        <f>D77-B77</f>
        <v>0.33333333333333326</v>
      </c>
      <c r="F77" s="132">
        <v>8</v>
      </c>
      <c r="G77" s="133"/>
      <c r="H77" s="132"/>
      <c r="I77" s="171">
        <v>0.52083333333333337</v>
      </c>
      <c r="J77" s="172" t="s">
        <v>185</v>
      </c>
      <c r="K77" s="172">
        <v>0.875</v>
      </c>
      <c r="L77" s="172">
        <f>K77-I77</f>
        <v>0.35416666666666663</v>
      </c>
      <c r="M77" s="132">
        <v>8.5</v>
      </c>
      <c r="N77" s="181"/>
      <c r="O77" s="132"/>
      <c r="P77" s="171">
        <v>0.52083333333333337</v>
      </c>
      <c r="Q77" s="132" t="s">
        <v>185</v>
      </c>
      <c r="R77" s="172">
        <v>0.83333333333333337</v>
      </c>
      <c r="S77" s="172">
        <f>R77-P77</f>
        <v>0.3125</v>
      </c>
      <c r="T77" s="132">
        <v>7.5</v>
      </c>
      <c r="U77" s="133"/>
      <c r="V77" s="132"/>
      <c r="W77" s="171">
        <v>0.5625</v>
      </c>
      <c r="X77" s="132" t="s">
        <v>185</v>
      </c>
      <c r="Y77" s="172">
        <v>0.83333333333333337</v>
      </c>
      <c r="Z77" s="172">
        <f>Y77-W77</f>
        <v>0.27083333333333337</v>
      </c>
      <c r="AA77" s="132">
        <v>6.5</v>
      </c>
      <c r="AB77" s="133"/>
      <c r="AC77" s="132"/>
      <c r="AD77" s="349" t="s">
        <v>187</v>
      </c>
      <c r="AE77" s="350"/>
      <c r="AF77" s="350"/>
      <c r="AG77" s="350"/>
      <c r="AH77" s="350"/>
      <c r="AI77" s="351"/>
      <c r="AJ77" s="132"/>
      <c r="AK77" s="360">
        <v>0.35416666666666669</v>
      </c>
      <c r="AL77" s="361"/>
      <c r="AM77" s="132" t="s">
        <v>185</v>
      </c>
      <c r="AN77" s="172">
        <v>0.77083333333333337</v>
      </c>
      <c r="AO77" s="172">
        <f>AN77-AK77</f>
        <v>0.41666666666666669</v>
      </c>
      <c r="AP77" s="132">
        <v>10</v>
      </c>
      <c r="AQ77" s="133"/>
      <c r="AR77" s="132"/>
      <c r="AS77" s="173">
        <v>0.39583333333333331</v>
      </c>
      <c r="AT77" s="174" t="s">
        <v>185</v>
      </c>
      <c r="AU77" s="175">
        <v>0.52083333333333337</v>
      </c>
      <c r="AV77" s="175">
        <f>AU77-AS77</f>
        <v>0.12500000000000006</v>
      </c>
      <c r="AW77" s="176">
        <v>3</v>
      </c>
      <c r="AX77" s="182">
        <f>F77+M77+T77+AA77+AH77+AP78+AW77</f>
        <v>45</v>
      </c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32.25" hidden="1" customHeight="1" thickBot="1" x14ac:dyDescent="0.2">
      <c r="A78" s="131" t="s">
        <v>8</v>
      </c>
      <c r="B78" s="173"/>
      <c r="C78" s="175" t="s">
        <v>185</v>
      </c>
      <c r="D78" s="175"/>
      <c r="E78" s="172">
        <f>D78-B78</f>
        <v>0</v>
      </c>
      <c r="F78" s="132"/>
      <c r="G78" s="183"/>
      <c r="H78" s="132"/>
      <c r="I78" s="349" t="s">
        <v>187</v>
      </c>
      <c r="J78" s="350"/>
      <c r="K78" s="350"/>
      <c r="L78" s="350"/>
      <c r="M78" s="350"/>
      <c r="N78" s="351"/>
      <c r="O78" s="132"/>
      <c r="P78" s="171"/>
      <c r="Q78" s="132" t="s">
        <v>185</v>
      </c>
      <c r="R78" s="172"/>
      <c r="S78" s="172">
        <f>R78-P78</f>
        <v>0</v>
      </c>
      <c r="T78" s="132"/>
      <c r="U78" s="133"/>
      <c r="V78" s="132"/>
      <c r="W78" s="171"/>
      <c r="X78" s="132" t="s">
        <v>185</v>
      </c>
      <c r="Y78" s="172"/>
      <c r="Z78" s="172">
        <f>Y78-W78</f>
        <v>0</v>
      </c>
      <c r="AA78" s="132"/>
      <c r="AB78" s="133"/>
      <c r="AC78" s="132"/>
      <c r="AD78" s="171"/>
      <c r="AE78" s="132" t="s">
        <v>185</v>
      </c>
      <c r="AF78" s="172"/>
      <c r="AG78" s="184">
        <f>AF78-AD78</f>
        <v>0</v>
      </c>
      <c r="AH78" s="132"/>
      <c r="AI78" s="133"/>
      <c r="AJ78" s="132"/>
      <c r="AK78" s="360">
        <v>0.35416666666666669</v>
      </c>
      <c r="AL78" s="361"/>
      <c r="AM78" s="132" t="s">
        <v>185</v>
      </c>
      <c r="AN78" s="172">
        <v>0.83333333333333337</v>
      </c>
      <c r="AO78" s="172">
        <f>AN78-AK78</f>
        <v>0.47916666666666669</v>
      </c>
      <c r="AP78" s="132">
        <v>11.5</v>
      </c>
      <c r="AQ78" s="133"/>
      <c r="AR78" s="132"/>
      <c r="AS78" s="173"/>
      <c r="AT78" s="174" t="s">
        <v>185</v>
      </c>
      <c r="AU78" s="175"/>
      <c r="AV78" s="175">
        <f>AU78-AS78</f>
        <v>0</v>
      </c>
      <c r="AW78" s="176"/>
      <c r="AX78" s="185">
        <f>F78+M78+T78+AA78+AH78+AP79+AW78</f>
        <v>0</v>
      </c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32.25" hidden="1" customHeight="1" thickBot="1" x14ac:dyDescent="0.2">
      <c r="A79" s="131"/>
      <c r="B79" s="186"/>
      <c r="C79" s="184"/>
      <c r="D79" s="184"/>
      <c r="E79" s="172"/>
      <c r="F79" s="132"/>
      <c r="G79" s="187"/>
      <c r="H79" s="132"/>
      <c r="I79" s="201"/>
      <c r="J79" s="202"/>
      <c r="K79" s="202"/>
      <c r="L79" s="202"/>
      <c r="M79" s="202"/>
      <c r="N79" s="203"/>
      <c r="O79" s="132"/>
      <c r="P79" s="171"/>
      <c r="Q79" s="132"/>
      <c r="R79" s="172"/>
      <c r="S79" s="172"/>
      <c r="T79" s="132"/>
      <c r="U79" s="133"/>
      <c r="V79" s="132"/>
      <c r="W79" s="171"/>
      <c r="X79" s="132"/>
      <c r="Y79" s="172"/>
      <c r="Z79" s="172"/>
      <c r="AA79" s="132"/>
      <c r="AB79" s="133"/>
      <c r="AC79" s="132"/>
      <c r="AD79" s="186"/>
      <c r="AE79" s="106"/>
      <c r="AF79" s="184"/>
      <c r="AG79" s="184"/>
      <c r="AH79" s="106"/>
      <c r="AI79" s="107"/>
      <c r="AJ79" s="132"/>
      <c r="AK79" s="360"/>
      <c r="AL79" s="361"/>
      <c r="AM79" s="132" t="s">
        <v>185</v>
      </c>
      <c r="AN79" s="172"/>
      <c r="AO79" s="172">
        <f>AN79-AK79</f>
        <v>0</v>
      </c>
      <c r="AP79" s="132"/>
      <c r="AQ79" s="133"/>
      <c r="AR79" s="132"/>
      <c r="AS79" s="178"/>
      <c r="AT79" s="119"/>
      <c r="AU79" s="175"/>
      <c r="AV79" s="175"/>
      <c r="AW79" s="176"/>
      <c r="AX79" s="185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32.25" hidden="1" customHeight="1" thickBot="1" x14ac:dyDescent="0.2">
      <c r="A80" s="131" t="s">
        <v>144</v>
      </c>
      <c r="B80" s="171">
        <v>0.5</v>
      </c>
      <c r="C80" s="132" t="s">
        <v>185</v>
      </c>
      <c r="D80" s="172">
        <v>0.8125</v>
      </c>
      <c r="E80" s="172">
        <f>D80-B80</f>
        <v>0.3125</v>
      </c>
      <c r="F80" s="132">
        <v>7.5</v>
      </c>
      <c r="G80" s="133"/>
      <c r="H80" s="132"/>
      <c r="I80" s="173">
        <v>0.64583333333333337</v>
      </c>
      <c r="J80" s="174" t="s">
        <v>185</v>
      </c>
      <c r="K80" s="175">
        <v>0.875</v>
      </c>
      <c r="L80" s="175">
        <f>K80-I80</f>
        <v>0.22916666666666663</v>
      </c>
      <c r="M80" s="174">
        <v>5.5</v>
      </c>
      <c r="N80" s="176"/>
      <c r="O80" s="132"/>
      <c r="P80" s="171">
        <v>0.39583333333333331</v>
      </c>
      <c r="Q80" s="132" t="s">
        <v>185</v>
      </c>
      <c r="R80" s="172">
        <v>0.8125</v>
      </c>
      <c r="S80" s="172">
        <f>R80-P80</f>
        <v>0.41666666666666669</v>
      </c>
      <c r="T80" s="132">
        <v>10</v>
      </c>
      <c r="U80" s="133"/>
      <c r="V80" s="132"/>
      <c r="W80" s="171">
        <v>0.5</v>
      </c>
      <c r="X80" s="132" t="s">
        <v>185</v>
      </c>
      <c r="Y80" s="172">
        <v>0.875</v>
      </c>
      <c r="Z80" s="172">
        <f>Y80-W80</f>
        <v>0.375</v>
      </c>
      <c r="AA80" s="132">
        <v>9</v>
      </c>
      <c r="AB80" s="133"/>
      <c r="AC80" s="132"/>
      <c r="AD80" s="349" t="s">
        <v>187</v>
      </c>
      <c r="AE80" s="350"/>
      <c r="AF80" s="350"/>
      <c r="AG80" s="350"/>
      <c r="AH80" s="350"/>
      <c r="AI80" s="351"/>
      <c r="AJ80" s="132"/>
      <c r="AK80" s="199"/>
      <c r="AL80" s="200"/>
      <c r="AM80" s="132"/>
      <c r="AN80" s="172"/>
      <c r="AO80" s="172"/>
      <c r="AP80" s="132"/>
      <c r="AQ80" s="133"/>
      <c r="AR80" s="132"/>
      <c r="AS80" s="188">
        <v>0.39583333333333331</v>
      </c>
      <c r="AT80" s="189" t="s">
        <v>185</v>
      </c>
      <c r="AU80" s="175">
        <v>0.52083333333333337</v>
      </c>
      <c r="AV80" s="175">
        <f>AU80-AS80</f>
        <v>0.12500000000000006</v>
      </c>
      <c r="AW80" s="176">
        <v>3</v>
      </c>
      <c r="AX80" s="180">
        <f>F80+M80+T80+AA80+AH80+AP81+AW80</f>
        <v>46.5</v>
      </c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50" ht="33" hidden="1" customHeight="1" thickBot="1" x14ac:dyDescent="0.2">
      <c r="A81" s="190" t="s">
        <v>188</v>
      </c>
      <c r="B81" s="173">
        <v>0.5625</v>
      </c>
      <c r="C81" s="174" t="s">
        <v>185</v>
      </c>
      <c r="D81" s="175">
        <v>0.89583333333333337</v>
      </c>
      <c r="E81" s="175">
        <f>D81-B81</f>
        <v>0.33333333333333337</v>
      </c>
      <c r="F81" s="174">
        <v>8</v>
      </c>
      <c r="G81" s="176"/>
      <c r="H81" s="174"/>
      <c r="I81" s="173">
        <v>0.45833333333333331</v>
      </c>
      <c r="J81" s="174" t="s">
        <v>185</v>
      </c>
      <c r="K81" s="175">
        <v>0.875</v>
      </c>
      <c r="L81" s="175">
        <f>K81-I81</f>
        <v>0.41666666666666669</v>
      </c>
      <c r="M81" s="174">
        <v>10</v>
      </c>
      <c r="N81" s="176"/>
      <c r="O81" s="175">
        <v>0.54166666666666663</v>
      </c>
      <c r="P81" s="173">
        <v>0.45833333333333331</v>
      </c>
      <c r="Q81" s="174" t="s">
        <v>185</v>
      </c>
      <c r="R81" s="175">
        <v>0.83333333333333337</v>
      </c>
      <c r="S81" s="175">
        <f>R81-P81</f>
        <v>0.37500000000000006</v>
      </c>
      <c r="T81" s="174">
        <v>9</v>
      </c>
      <c r="U81" s="176"/>
      <c r="V81" s="174"/>
      <c r="W81" s="349" t="s">
        <v>187</v>
      </c>
      <c r="X81" s="350"/>
      <c r="Y81" s="350"/>
      <c r="Z81" s="350"/>
      <c r="AA81" s="350"/>
      <c r="AB81" s="351"/>
      <c r="AC81" s="174"/>
      <c r="AD81" s="171">
        <v>0.45833333333333331</v>
      </c>
      <c r="AE81" s="132" t="s">
        <v>185</v>
      </c>
      <c r="AF81" s="172">
        <v>0.83333333333333337</v>
      </c>
      <c r="AG81" s="172">
        <f>AF81-AD81</f>
        <v>0.37500000000000006</v>
      </c>
      <c r="AH81" s="132">
        <v>9</v>
      </c>
      <c r="AI81" s="133"/>
      <c r="AJ81" s="174"/>
      <c r="AK81" s="360">
        <v>0.35416666666666669</v>
      </c>
      <c r="AL81" s="361"/>
      <c r="AM81" s="132" t="s">
        <v>185</v>
      </c>
      <c r="AN81" s="172">
        <v>0.83333333333333337</v>
      </c>
      <c r="AO81" s="172">
        <f>AN81-AK81</f>
        <v>0.47916666666666669</v>
      </c>
      <c r="AP81" s="132">
        <v>11.5</v>
      </c>
      <c r="AQ81" s="133"/>
      <c r="AR81" s="174"/>
      <c r="AS81" s="171">
        <v>0.39583333333333331</v>
      </c>
      <c r="AT81" s="189" t="s">
        <v>185</v>
      </c>
      <c r="AU81" s="191">
        <v>0.52083333333333337</v>
      </c>
      <c r="AV81" s="191">
        <f>AU81-AS81</f>
        <v>0.12500000000000006</v>
      </c>
      <c r="AW81" s="120">
        <v>3</v>
      </c>
      <c r="AX81" s="192">
        <f>F81+M81+T81+AA81+AH81+AP82+AW81</f>
        <v>48</v>
      </c>
    </row>
    <row r="82" spans="1:50" ht="32.25" hidden="1" customHeight="1" thickBot="1" x14ac:dyDescent="0.2">
      <c r="A82" s="190" t="s">
        <v>189</v>
      </c>
      <c r="B82" s="173">
        <v>0.58333333333333337</v>
      </c>
      <c r="C82" s="174" t="s">
        <v>185</v>
      </c>
      <c r="D82" s="175">
        <v>0.875</v>
      </c>
      <c r="E82" s="175">
        <f>D82-B82</f>
        <v>0.29166666666666663</v>
      </c>
      <c r="F82" s="174">
        <v>7</v>
      </c>
      <c r="G82" s="176"/>
      <c r="H82" s="174"/>
      <c r="I82" s="349" t="s">
        <v>187</v>
      </c>
      <c r="J82" s="350"/>
      <c r="K82" s="350"/>
      <c r="L82" s="350"/>
      <c r="M82" s="350"/>
      <c r="N82" s="351"/>
      <c r="O82" s="175">
        <v>0.54166666666666663</v>
      </c>
      <c r="P82" s="173">
        <v>0.4375</v>
      </c>
      <c r="Q82" s="174" t="s">
        <v>185</v>
      </c>
      <c r="R82" s="175">
        <v>0.875</v>
      </c>
      <c r="S82" s="175">
        <f>R82-P82</f>
        <v>0.4375</v>
      </c>
      <c r="T82" s="174">
        <v>10.5</v>
      </c>
      <c r="U82" s="176"/>
      <c r="V82" s="174"/>
      <c r="W82" s="173">
        <v>0.6875</v>
      </c>
      <c r="X82" s="174" t="s">
        <v>185</v>
      </c>
      <c r="Y82" s="175">
        <v>0.875</v>
      </c>
      <c r="Z82" s="175">
        <f>Y82-W82</f>
        <v>0.1875</v>
      </c>
      <c r="AA82" s="174">
        <v>4.5</v>
      </c>
      <c r="AB82" s="176"/>
      <c r="AC82" s="174"/>
      <c r="AD82" s="171">
        <v>0.66666666666666663</v>
      </c>
      <c r="AE82" s="132" t="s">
        <v>185</v>
      </c>
      <c r="AF82" s="172">
        <v>0.875</v>
      </c>
      <c r="AG82" s="172">
        <f>AF82-AD82</f>
        <v>0.20833333333333337</v>
      </c>
      <c r="AH82" s="132">
        <v>5</v>
      </c>
      <c r="AI82" s="133"/>
      <c r="AJ82" s="174"/>
      <c r="AK82" s="358">
        <v>0.375</v>
      </c>
      <c r="AL82" s="359"/>
      <c r="AM82" s="174" t="s">
        <v>185</v>
      </c>
      <c r="AN82" s="175">
        <v>0.75</v>
      </c>
      <c r="AO82" s="175">
        <f>AN82-AK82</f>
        <v>0.375</v>
      </c>
      <c r="AP82" s="174">
        <v>9</v>
      </c>
      <c r="AQ82" s="176"/>
      <c r="AR82" s="174"/>
      <c r="AS82" s="171">
        <v>0.3125</v>
      </c>
      <c r="AT82" s="132" t="s">
        <v>185</v>
      </c>
      <c r="AU82" s="172">
        <v>0.45833333333333331</v>
      </c>
      <c r="AV82" s="172">
        <f>AU82-AS82</f>
        <v>0.14583333333333331</v>
      </c>
      <c r="AW82" s="133">
        <v>3.5</v>
      </c>
      <c r="AX82" s="193">
        <f>F82+M82+T82+AA82+AH82+AP83+AW82</f>
        <v>45</v>
      </c>
    </row>
    <row r="83" spans="1:50" ht="15" hidden="1" customHeight="1" thickBo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58">
        <v>0.27083333333333331</v>
      </c>
      <c r="AL83" s="359"/>
      <c r="AM83" s="174" t="s">
        <v>185</v>
      </c>
      <c r="AN83" s="175">
        <v>0.875</v>
      </c>
      <c r="AO83" s="175">
        <f>AN83-AK83</f>
        <v>0.60416666666666674</v>
      </c>
      <c r="AP83" s="174">
        <v>14.5</v>
      </c>
      <c r="AQ83" s="176"/>
      <c r="AR83" s="1"/>
      <c r="AS83" s="1"/>
      <c r="AT83" s="1"/>
      <c r="AU83" s="1"/>
      <c r="AV83" s="1"/>
      <c r="AW83" s="1"/>
      <c r="AX83" s="1"/>
    </row>
    <row r="84" spans="1:50" ht="13.5" hidden="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7.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P85" s="1"/>
      <c r="AQ85" s="1"/>
      <c r="AR85" s="1"/>
      <c r="AS85" s="196" t="s">
        <v>134</v>
      </c>
      <c r="AT85" s="9"/>
      <c r="AU85" s="75"/>
      <c r="AV85" s="75"/>
      <c r="AW85" s="75"/>
      <c r="AX85" s="9"/>
    </row>
  </sheetData>
  <mergeCells count="120">
    <mergeCell ref="AK83:AL83"/>
    <mergeCell ref="AK79:AL79"/>
    <mergeCell ref="AD80:AI80"/>
    <mergeCell ref="W81:AB81"/>
    <mergeCell ref="AK81:AL81"/>
    <mergeCell ref="I82:N82"/>
    <mergeCell ref="AK82:AL82"/>
    <mergeCell ref="P76:U76"/>
    <mergeCell ref="AK76:AQ76"/>
    <mergeCell ref="AD77:AI77"/>
    <mergeCell ref="AK77:AL77"/>
    <mergeCell ref="I78:N78"/>
    <mergeCell ref="AK78:AL78"/>
    <mergeCell ref="BC57:BD57"/>
    <mergeCell ref="BE57:BF57"/>
    <mergeCell ref="BG57:BI57"/>
    <mergeCell ref="BJ57:BK57"/>
    <mergeCell ref="BL57:BM57"/>
    <mergeCell ref="AS75:AW75"/>
    <mergeCell ref="AT40:AX40"/>
    <mergeCell ref="C41:F42"/>
    <mergeCell ref="AT41:AX41"/>
    <mergeCell ref="AL42:AP42"/>
    <mergeCell ref="B45:D45"/>
    <mergeCell ref="BA57:BB57"/>
    <mergeCell ref="AZ28:BE29"/>
    <mergeCell ref="AZ30:AZ34"/>
    <mergeCell ref="B31:B35"/>
    <mergeCell ref="I31:I35"/>
    <mergeCell ref="P31:P35"/>
    <mergeCell ref="W31:W35"/>
    <mergeCell ref="AD31:AD35"/>
    <mergeCell ref="AK32:AK36"/>
    <mergeCell ref="AL32:AL36"/>
    <mergeCell ref="AZ35:AZ38"/>
    <mergeCell ref="B36:B37"/>
    <mergeCell ref="I36:I37"/>
    <mergeCell ref="P36:P37"/>
    <mergeCell ref="W36:W37"/>
    <mergeCell ref="AD36:AD37"/>
    <mergeCell ref="AL37:AL38"/>
    <mergeCell ref="B38:B39"/>
    <mergeCell ref="C38:D38"/>
    <mergeCell ref="AL39:AL40"/>
    <mergeCell ref="AS23:AS27"/>
    <mergeCell ref="B26:B30"/>
    <mergeCell ref="I26:I30"/>
    <mergeCell ref="P26:P30"/>
    <mergeCell ref="W26:W30"/>
    <mergeCell ref="AD26:AD30"/>
    <mergeCell ref="AK28:AK31"/>
    <mergeCell ref="AL28:AL31"/>
    <mergeCell ref="AL20:AL22"/>
    <mergeCell ref="B21:B25"/>
    <mergeCell ref="I21:I25"/>
    <mergeCell ref="P21:P25"/>
    <mergeCell ref="W21:W25"/>
    <mergeCell ref="AD21:AD25"/>
    <mergeCell ref="AK23:AK27"/>
    <mergeCell ref="AL23:AL27"/>
    <mergeCell ref="B16:B17"/>
    <mergeCell ref="C16:D16"/>
    <mergeCell ref="I16:I17"/>
    <mergeCell ref="W16:W17"/>
    <mergeCell ref="AD16:AD17"/>
    <mergeCell ref="AL6:AL10"/>
    <mergeCell ref="AK16:AK17"/>
    <mergeCell ref="AL16:AL17"/>
    <mergeCell ref="AS16:AS20"/>
    <mergeCell ref="Q17:R17"/>
    <mergeCell ref="C18:D18"/>
    <mergeCell ref="Q18:R18"/>
    <mergeCell ref="AM18:AN18"/>
    <mergeCell ref="C19:D19"/>
    <mergeCell ref="AE19:AF19"/>
    <mergeCell ref="AK19:AK22"/>
    <mergeCell ref="AQ6:AQ7"/>
    <mergeCell ref="B11:B13"/>
    <mergeCell ref="C11:D11"/>
    <mergeCell ref="I11:I13"/>
    <mergeCell ref="AD11:AD13"/>
    <mergeCell ref="AK11:AK15"/>
    <mergeCell ref="AL11:AL15"/>
    <mergeCell ref="AS11:AS15"/>
    <mergeCell ref="Q12:R12"/>
    <mergeCell ref="AD14:AD15"/>
    <mergeCell ref="AE14:AF14"/>
    <mergeCell ref="B6:G10"/>
    <mergeCell ref="I6:I10"/>
    <mergeCell ref="J6:K6"/>
    <mergeCell ref="P6:P10"/>
    <mergeCell ref="Q6:R6"/>
    <mergeCell ref="W6:AB13"/>
    <mergeCell ref="AD6:AD10"/>
    <mergeCell ref="AE6:AF6"/>
    <mergeCell ref="AK8:AK10"/>
    <mergeCell ref="AK6:AK7"/>
    <mergeCell ref="AS8:AS10"/>
    <mergeCell ref="AS6:AS7"/>
    <mergeCell ref="AS3:AX3"/>
    <mergeCell ref="A4:A5"/>
    <mergeCell ref="B4:G5"/>
    <mergeCell ref="I4:N5"/>
    <mergeCell ref="P4:U5"/>
    <mergeCell ref="W4:AB5"/>
    <mergeCell ref="AD4:AI5"/>
    <mergeCell ref="AK4:AK5"/>
    <mergeCell ref="AL4:AQ5"/>
    <mergeCell ref="AS4:AX5"/>
    <mergeCell ref="B2:G2"/>
    <mergeCell ref="I2:AQ2"/>
    <mergeCell ref="B3:D3"/>
    <mergeCell ref="E3:G3"/>
    <mergeCell ref="I3:K3"/>
    <mergeCell ref="L3:N3"/>
    <mergeCell ref="P3:R3"/>
    <mergeCell ref="S3:U3"/>
    <mergeCell ref="W3:AB3"/>
    <mergeCell ref="AD3:AI3"/>
    <mergeCell ref="AL3:AQ3"/>
  </mergeCells>
  <phoneticPr fontId="3"/>
  <printOptions horizontalCentered="1" verticalCentered="1"/>
  <pageMargins left="0.19685039370078741" right="0.19685039370078741" top="0.35433070866141736" bottom="0.15748031496062992" header="0.11811023622047245" footer="0.11811023622047245"/>
  <pageSetup paperSize="9" scale="47" orientation="landscape" horizontalDpi="4294967293" verticalDpi="360" r:id="rId1"/>
  <rowBreaks count="1" manualBreakCount="1">
    <brk id="43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M85"/>
  <sheetViews>
    <sheetView tabSelected="1" view="pageBreakPreview" zoomScale="60" zoomScaleNormal="75" workbookViewId="0">
      <pane xSplit="1" ySplit="5" topLeftCell="B6" activePane="bottomRight" state="frozen"/>
      <selection activeCell="H4" sqref="H4:O5"/>
      <selection pane="topRight" activeCell="H4" sqref="H4:O5"/>
      <selection pane="bottomLeft" activeCell="H4" sqref="H4:O5"/>
      <selection pane="bottomRight" activeCell="L16" sqref="L16"/>
    </sheetView>
  </sheetViews>
  <sheetFormatPr defaultColWidth="9" defaultRowHeight="13.5" x14ac:dyDescent="0.15"/>
  <cols>
    <col min="1" max="1" width="18.25" style="235" bestFit="1" customWidth="1"/>
    <col min="2" max="2" width="6.25" style="235" customWidth="1"/>
    <col min="3" max="3" width="2.5" style="235" bestFit="1" customWidth="1"/>
    <col min="4" max="4" width="8.75" style="235" bestFit="1" customWidth="1"/>
    <col min="5" max="5" width="6.75" style="235" customWidth="1"/>
    <col min="6" max="6" width="7.5" style="235" bestFit="1" customWidth="1"/>
    <col min="7" max="7" width="5.625" style="218" customWidth="1"/>
    <col min="8" max="8" width="0.875" style="235" customWidth="1"/>
    <col min="9" max="9" width="6.125" style="235" customWidth="1"/>
    <col min="10" max="10" width="2.5" style="235" bestFit="1" customWidth="1"/>
    <col min="11" max="11" width="8.75" style="235" bestFit="1" customWidth="1"/>
    <col min="12" max="13" width="7.375" style="235" customWidth="1"/>
    <col min="14" max="14" width="6" style="218" customWidth="1"/>
    <col min="15" max="15" width="0.875" style="235" customWidth="1"/>
    <col min="16" max="16" width="7" style="235" bestFit="1" customWidth="1"/>
    <col min="17" max="17" width="2.5" style="235" bestFit="1" customWidth="1"/>
    <col min="18" max="18" width="8.75" style="235" bestFit="1" customWidth="1"/>
    <col min="19" max="20" width="7.5" style="235" customWidth="1"/>
    <col min="21" max="21" width="6" style="218" customWidth="1"/>
    <col min="22" max="22" width="0.875" style="235" customWidth="1"/>
    <col min="23" max="23" width="7" style="235" bestFit="1" customWidth="1"/>
    <col min="24" max="24" width="2.5" style="235" bestFit="1" customWidth="1"/>
    <col min="25" max="25" width="8.75" style="235" bestFit="1" customWidth="1"/>
    <col min="26" max="26" width="7.5" style="235" bestFit="1" customWidth="1"/>
    <col min="27" max="27" width="7.375" style="235" customWidth="1"/>
    <col min="28" max="28" width="6" style="218" customWidth="1"/>
    <col min="29" max="29" width="0.875" style="235" customWidth="1"/>
    <col min="30" max="30" width="7" style="235" bestFit="1" customWidth="1"/>
    <col min="31" max="31" width="2.5" style="235" bestFit="1" customWidth="1"/>
    <col min="32" max="32" width="8.75" style="235" bestFit="1" customWidth="1"/>
    <col min="33" max="34" width="7.5" style="235" bestFit="1" customWidth="1"/>
    <col min="35" max="35" width="6" style="218" customWidth="1"/>
    <col min="36" max="36" width="0.875" style="235" customWidth="1"/>
    <col min="37" max="37" width="11.25" style="235" bestFit="1" customWidth="1"/>
    <col min="38" max="38" width="5.25" style="235" customWidth="1"/>
    <col min="39" max="39" width="3.5" style="235" bestFit="1" customWidth="1"/>
    <col min="40" max="40" width="8.75" style="235" bestFit="1" customWidth="1"/>
    <col min="41" max="42" width="7.5" style="235" bestFit="1" customWidth="1"/>
    <col min="43" max="43" width="7" style="218" customWidth="1"/>
    <col min="44" max="44" width="1.625" style="235" customWidth="1"/>
    <col min="45" max="45" width="7" style="235" customWidth="1"/>
    <col min="46" max="46" width="2.5" style="235" bestFit="1" customWidth="1"/>
    <col min="47" max="47" width="8.625" style="235" customWidth="1"/>
    <col min="48" max="49" width="7.5" style="235" customWidth="1"/>
    <col min="50" max="50" width="5.875" style="218" customWidth="1"/>
    <col min="51" max="51" width="9" style="235"/>
    <col min="52" max="57" width="6.75" style="235" customWidth="1"/>
    <col min="58" max="58" width="8.5" style="235" customWidth="1"/>
    <col min="59" max="59" width="7" style="235" bestFit="1" customWidth="1"/>
    <col min="60" max="60" width="9.375" style="235" bestFit="1" customWidth="1"/>
    <col min="61" max="61" width="8.125" style="235" bestFit="1" customWidth="1"/>
    <col min="62" max="62" width="7.375" style="235" customWidth="1"/>
    <col min="63" max="63" width="7.375" style="235" bestFit="1" customWidth="1"/>
    <col min="64" max="65" width="8.625" style="235" customWidth="1"/>
    <col min="66" max="16384" width="9" style="235"/>
  </cols>
  <sheetData>
    <row r="1" spans="1:50" ht="26.25" customHeight="1" x14ac:dyDescent="0.15">
      <c r="A1" s="19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45" customHeight="1" x14ac:dyDescent="0.15">
      <c r="A2" s="198"/>
      <c r="B2" s="244">
        <f>'23年5月'!$B$2:$G$2</f>
        <v>45047</v>
      </c>
      <c r="C2" s="245"/>
      <c r="D2" s="245"/>
      <c r="E2" s="245"/>
      <c r="F2" s="245"/>
      <c r="G2" s="245"/>
      <c r="H2" s="1"/>
      <c r="I2" s="246" t="s">
        <v>0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1"/>
      <c r="AS2" s="1"/>
      <c r="AT2" s="1"/>
      <c r="AU2" s="1"/>
      <c r="AV2" s="1"/>
      <c r="AW2" s="1"/>
      <c r="AX2" s="1"/>
    </row>
    <row r="3" spans="1:50" s="3" customFormat="1" ht="29.25" thickBot="1" x14ac:dyDescent="0.2">
      <c r="B3" s="247"/>
      <c r="C3" s="247"/>
      <c r="D3" s="247"/>
      <c r="E3" s="248"/>
      <c r="F3" s="248"/>
      <c r="G3" s="248"/>
      <c r="I3" s="247"/>
      <c r="J3" s="247"/>
      <c r="K3" s="247"/>
      <c r="L3" s="248"/>
      <c r="M3" s="248"/>
      <c r="N3" s="248"/>
      <c r="P3" s="247"/>
      <c r="Q3" s="247"/>
      <c r="R3" s="247"/>
      <c r="S3" s="247"/>
      <c r="T3" s="247"/>
      <c r="U3" s="247"/>
      <c r="V3" s="4"/>
      <c r="W3" s="249"/>
      <c r="X3" s="249"/>
      <c r="Y3" s="249"/>
      <c r="Z3" s="250"/>
      <c r="AA3" s="250"/>
      <c r="AB3" s="250"/>
      <c r="AC3" s="4"/>
      <c r="AD3" s="249"/>
      <c r="AE3" s="249"/>
      <c r="AF3" s="249"/>
      <c r="AG3" s="250"/>
      <c r="AH3" s="250"/>
      <c r="AI3" s="250"/>
      <c r="AL3" s="249"/>
      <c r="AM3" s="249"/>
      <c r="AN3" s="249"/>
      <c r="AO3" s="250"/>
      <c r="AP3" s="250"/>
      <c r="AQ3" s="250"/>
      <c r="AS3" s="249"/>
      <c r="AT3" s="249"/>
      <c r="AU3" s="249"/>
      <c r="AV3" s="250"/>
      <c r="AW3" s="250"/>
      <c r="AX3" s="250"/>
    </row>
    <row r="4" spans="1:50" ht="25.5" x14ac:dyDescent="0.15">
      <c r="A4" s="258"/>
      <c r="B4" s="260" t="s">
        <v>205</v>
      </c>
      <c r="C4" s="261"/>
      <c r="D4" s="261"/>
      <c r="E4" s="261"/>
      <c r="F4" s="261"/>
      <c r="G4" s="262"/>
      <c r="H4" s="231"/>
      <c r="I4" s="260" t="s">
        <v>194</v>
      </c>
      <c r="J4" s="261"/>
      <c r="K4" s="261"/>
      <c r="L4" s="261"/>
      <c r="M4" s="261"/>
      <c r="N4" s="262"/>
      <c r="O4" s="231"/>
      <c r="P4" s="260" t="s">
        <v>195</v>
      </c>
      <c r="Q4" s="261"/>
      <c r="R4" s="261"/>
      <c r="S4" s="261"/>
      <c r="T4" s="261"/>
      <c r="U4" s="262"/>
      <c r="V4" s="5"/>
      <c r="W4" s="266" t="s">
        <v>196</v>
      </c>
      <c r="X4" s="267"/>
      <c r="Y4" s="267"/>
      <c r="Z4" s="267"/>
      <c r="AA4" s="267"/>
      <c r="AB4" s="268"/>
      <c r="AC4" s="5"/>
      <c r="AD4" s="260" t="s">
        <v>206</v>
      </c>
      <c r="AE4" s="261"/>
      <c r="AF4" s="261"/>
      <c r="AG4" s="261"/>
      <c r="AH4" s="261"/>
      <c r="AI4" s="262"/>
      <c r="AJ4" s="5"/>
      <c r="AK4" s="272"/>
      <c r="AL4" s="274" t="s">
        <v>214</v>
      </c>
      <c r="AM4" s="274"/>
      <c r="AN4" s="274"/>
      <c r="AO4" s="274"/>
      <c r="AP4" s="274"/>
      <c r="AQ4" s="275"/>
      <c r="AR4" s="5"/>
      <c r="AS4" s="278" t="s">
        <v>197</v>
      </c>
      <c r="AT4" s="279"/>
      <c r="AU4" s="279"/>
      <c r="AV4" s="279"/>
      <c r="AW4" s="279"/>
      <c r="AX4" s="280"/>
    </row>
    <row r="5" spans="1:50" ht="26.25" thickBot="1" x14ac:dyDescent="0.2">
      <c r="A5" s="259"/>
      <c r="B5" s="263"/>
      <c r="C5" s="264"/>
      <c r="D5" s="264"/>
      <c r="E5" s="264"/>
      <c r="F5" s="264"/>
      <c r="G5" s="265"/>
      <c r="H5" s="231"/>
      <c r="I5" s="263"/>
      <c r="J5" s="264"/>
      <c r="K5" s="264"/>
      <c r="L5" s="264"/>
      <c r="M5" s="264"/>
      <c r="N5" s="265"/>
      <c r="O5" s="231"/>
      <c r="P5" s="263"/>
      <c r="Q5" s="264"/>
      <c r="R5" s="264"/>
      <c r="S5" s="264"/>
      <c r="T5" s="264"/>
      <c r="U5" s="265"/>
      <c r="V5" s="5"/>
      <c r="W5" s="269"/>
      <c r="X5" s="270"/>
      <c r="Y5" s="270"/>
      <c r="Z5" s="270"/>
      <c r="AA5" s="270"/>
      <c r="AB5" s="271"/>
      <c r="AC5" s="5"/>
      <c r="AD5" s="263"/>
      <c r="AE5" s="264"/>
      <c r="AF5" s="264"/>
      <c r="AG5" s="264"/>
      <c r="AH5" s="264"/>
      <c r="AI5" s="265"/>
      <c r="AJ5" s="5"/>
      <c r="AK5" s="273"/>
      <c r="AL5" s="276"/>
      <c r="AM5" s="276"/>
      <c r="AN5" s="276"/>
      <c r="AO5" s="276"/>
      <c r="AP5" s="276"/>
      <c r="AQ5" s="277"/>
      <c r="AR5" s="5"/>
      <c r="AS5" s="281"/>
      <c r="AT5" s="282"/>
      <c r="AU5" s="282"/>
      <c r="AV5" s="282"/>
      <c r="AW5" s="282"/>
      <c r="AX5" s="283"/>
    </row>
    <row r="6" spans="1:50" ht="26.25" customHeight="1" x14ac:dyDescent="0.15">
      <c r="A6" s="6" t="s">
        <v>2</v>
      </c>
      <c r="B6" s="289"/>
      <c r="C6" s="290"/>
      <c r="D6" s="290"/>
      <c r="E6" s="290"/>
      <c r="F6" s="290"/>
      <c r="G6" s="291"/>
      <c r="H6" s="7"/>
      <c r="I6" s="256" t="s">
        <v>3</v>
      </c>
      <c r="J6" s="299" t="s">
        <v>4</v>
      </c>
      <c r="K6" s="300"/>
      <c r="L6" s="8" t="str">
        <f>'23年5月'!L6</f>
        <v>加古</v>
      </c>
      <c r="M6" s="8"/>
      <c r="N6" s="229"/>
      <c r="O6" s="7"/>
      <c r="P6" s="256" t="s">
        <v>5</v>
      </c>
      <c r="Q6" s="301" t="s">
        <v>6</v>
      </c>
      <c r="R6" s="302"/>
      <c r="S6" s="8" t="str">
        <f>'23年5月'!S6</f>
        <v>牧</v>
      </c>
      <c r="T6" s="8"/>
      <c r="U6" s="229"/>
      <c r="V6" s="1"/>
      <c r="W6" s="303"/>
      <c r="X6" s="304"/>
      <c r="Y6" s="304"/>
      <c r="Z6" s="304"/>
      <c r="AA6" s="304"/>
      <c r="AB6" s="305"/>
      <c r="AC6" s="1"/>
      <c r="AD6" s="256" t="s">
        <v>7</v>
      </c>
      <c r="AE6" s="312" t="s">
        <v>6</v>
      </c>
      <c r="AF6" s="302"/>
      <c r="AG6" s="8" t="str">
        <f>'23年5月'!$AG$6</f>
        <v>市川</v>
      </c>
      <c r="AH6" s="8"/>
      <c r="AI6" s="229"/>
      <c r="AJ6" s="9"/>
      <c r="AK6" s="364" t="s">
        <v>9</v>
      </c>
      <c r="AL6" s="315" t="s">
        <v>10</v>
      </c>
      <c r="AM6" s="10" t="s">
        <v>11</v>
      </c>
      <c r="AN6" s="11" t="s">
        <v>12</v>
      </c>
      <c r="AO6" s="12" t="str">
        <f>'23年5月'!$AO$6</f>
        <v>小笠原</v>
      </c>
      <c r="AP6" s="12"/>
      <c r="AQ6" s="329"/>
      <c r="AR6" s="9"/>
      <c r="AS6" s="256" t="s">
        <v>15</v>
      </c>
      <c r="AT6" s="223">
        <v>1</v>
      </c>
      <c r="AU6" s="13" t="s">
        <v>16</v>
      </c>
      <c r="AV6" s="13" t="str">
        <f>'23年5月'!$AV$6</f>
        <v>大平</v>
      </c>
      <c r="AW6" s="14"/>
      <c r="AX6" s="229"/>
    </row>
    <row r="7" spans="1:50" ht="26.25" customHeight="1" x14ac:dyDescent="0.15">
      <c r="A7" s="15"/>
      <c r="B7" s="292"/>
      <c r="C7" s="293"/>
      <c r="D7" s="293"/>
      <c r="E7" s="293"/>
      <c r="F7" s="293"/>
      <c r="G7" s="294"/>
      <c r="H7" s="7"/>
      <c r="I7" s="298"/>
      <c r="J7" s="16"/>
      <c r="K7" s="13"/>
      <c r="L7" s="14"/>
      <c r="M7" s="14"/>
      <c r="N7" s="17"/>
      <c r="O7" s="7"/>
      <c r="P7" s="298"/>
      <c r="Q7" s="16"/>
      <c r="R7" s="13"/>
      <c r="S7" s="14"/>
      <c r="T7" s="14"/>
      <c r="U7" s="17"/>
      <c r="V7" s="1"/>
      <c r="W7" s="306"/>
      <c r="X7" s="307"/>
      <c r="Y7" s="307"/>
      <c r="Z7" s="307"/>
      <c r="AA7" s="307"/>
      <c r="AB7" s="308"/>
      <c r="AC7" s="1"/>
      <c r="AD7" s="298"/>
      <c r="AE7" s="18"/>
      <c r="AF7" s="13"/>
      <c r="AG7" s="14"/>
      <c r="AH7" s="14"/>
      <c r="AI7" s="17"/>
      <c r="AJ7" s="9"/>
      <c r="AK7" s="251"/>
      <c r="AL7" s="316"/>
      <c r="AM7" s="18">
        <v>1</v>
      </c>
      <c r="AN7" s="13" t="s">
        <v>18</v>
      </c>
      <c r="AO7" s="14" t="str">
        <f>'23年5月'!$AO$7</f>
        <v>市川</v>
      </c>
      <c r="AP7" s="14"/>
      <c r="AQ7" s="330"/>
      <c r="AR7" s="9"/>
      <c r="AS7" s="298"/>
      <c r="AT7" s="18">
        <v>2</v>
      </c>
      <c r="AU7" s="13" t="s">
        <v>21</v>
      </c>
      <c r="AV7" s="13" t="str">
        <f>'23年5月'!$AV$7</f>
        <v>長谷川</v>
      </c>
      <c r="AW7" s="14"/>
      <c r="AX7" s="78"/>
    </row>
    <row r="8" spans="1:50" ht="26.25" customHeight="1" x14ac:dyDescent="0.15">
      <c r="A8" s="15"/>
      <c r="B8" s="292"/>
      <c r="C8" s="293"/>
      <c r="D8" s="293"/>
      <c r="E8" s="293"/>
      <c r="F8" s="293"/>
      <c r="G8" s="294"/>
      <c r="H8" s="7"/>
      <c r="I8" s="298"/>
      <c r="J8" s="16"/>
      <c r="K8" s="13"/>
      <c r="L8" s="14"/>
      <c r="M8" s="14"/>
      <c r="N8" s="17"/>
      <c r="O8" s="7"/>
      <c r="P8" s="298"/>
      <c r="Q8" s="16"/>
      <c r="R8" s="13"/>
      <c r="S8" s="14"/>
      <c r="T8" s="14"/>
      <c r="U8" s="17"/>
      <c r="V8" s="1"/>
      <c r="W8" s="306"/>
      <c r="X8" s="307"/>
      <c r="Y8" s="307"/>
      <c r="Z8" s="307"/>
      <c r="AA8" s="307"/>
      <c r="AB8" s="308"/>
      <c r="AC8" s="1"/>
      <c r="AD8" s="298"/>
      <c r="AE8" s="18"/>
      <c r="AF8" s="13"/>
      <c r="AG8" s="14"/>
      <c r="AH8" s="14"/>
      <c r="AI8" s="17"/>
      <c r="AJ8" s="9"/>
      <c r="AK8" s="251"/>
      <c r="AL8" s="316"/>
      <c r="AM8" s="18">
        <v>2</v>
      </c>
      <c r="AN8" s="13" t="s">
        <v>22</v>
      </c>
      <c r="AO8" s="14" t="str">
        <f>'23年5月'!$AO$8</f>
        <v>長谷川</v>
      </c>
      <c r="AP8" s="14"/>
      <c r="AQ8" s="17"/>
      <c r="AR8" s="9"/>
      <c r="AS8" s="298"/>
      <c r="AT8" s="18"/>
      <c r="AU8" s="13"/>
      <c r="AV8" s="14"/>
      <c r="AW8" s="14"/>
      <c r="AX8" s="17"/>
    </row>
    <row r="9" spans="1:50" ht="26.25" customHeight="1" x14ac:dyDescent="0.15">
      <c r="A9" s="15"/>
      <c r="B9" s="292"/>
      <c r="C9" s="293"/>
      <c r="D9" s="293"/>
      <c r="E9" s="293"/>
      <c r="F9" s="293"/>
      <c r="G9" s="294"/>
      <c r="H9" s="7"/>
      <c r="I9" s="298"/>
      <c r="J9" s="16"/>
      <c r="K9" s="13"/>
      <c r="L9" s="14"/>
      <c r="M9" s="14"/>
      <c r="N9" s="17"/>
      <c r="O9" s="7"/>
      <c r="P9" s="298"/>
      <c r="Q9" s="16"/>
      <c r="R9" s="13"/>
      <c r="S9" s="14"/>
      <c r="T9" s="14"/>
      <c r="U9" s="17"/>
      <c r="V9" s="1"/>
      <c r="W9" s="306"/>
      <c r="X9" s="307"/>
      <c r="Y9" s="307"/>
      <c r="Z9" s="307"/>
      <c r="AA9" s="307"/>
      <c r="AB9" s="308"/>
      <c r="AC9" s="1"/>
      <c r="AD9" s="298"/>
      <c r="AE9" s="18"/>
      <c r="AF9" s="13"/>
      <c r="AG9" s="14"/>
      <c r="AH9" s="14"/>
      <c r="AI9" s="17"/>
      <c r="AJ9" s="9"/>
      <c r="AK9" s="251"/>
      <c r="AL9" s="316"/>
      <c r="AM9" s="20">
        <v>3</v>
      </c>
      <c r="AN9" s="21" t="s">
        <v>23</v>
      </c>
      <c r="AO9" s="22" t="str">
        <f>'23年5月'!$AO$9</f>
        <v>牧</v>
      </c>
      <c r="AP9" s="23"/>
      <c r="AQ9" s="24"/>
      <c r="AR9" s="9"/>
      <c r="AS9" s="298"/>
      <c r="AT9" s="18"/>
      <c r="AU9" s="13"/>
      <c r="AV9" s="14"/>
      <c r="AW9" s="14"/>
      <c r="AX9" s="17"/>
    </row>
    <row r="10" spans="1:50" ht="26.25" customHeight="1" x14ac:dyDescent="0.15">
      <c r="A10" s="25"/>
      <c r="B10" s="295"/>
      <c r="C10" s="296"/>
      <c r="D10" s="296"/>
      <c r="E10" s="296"/>
      <c r="F10" s="296"/>
      <c r="G10" s="297"/>
      <c r="H10" s="7"/>
      <c r="I10" s="298"/>
      <c r="J10" s="26"/>
      <c r="K10" s="27"/>
      <c r="L10" s="28"/>
      <c r="M10" s="28"/>
      <c r="N10" s="29"/>
      <c r="O10" s="7"/>
      <c r="P10" s="298"/>
      <c r="Q10" s="26"/>
      <c r="R10" s="27"/>
      <c r="S10" s="28"/>
      <c r="T10" s="28"/>
      <c r="U10" s="29"/>
      <c r="V10" s="1"/>
      <c r="W10" s="306"/>
      <c r="X10" s="307"/>
      <c r="Y10" s="307"/>
      <c r="Z10" s="307"/>
      <c r="AA10" s="307"/>
      <c r="AB10" s="308"/>
      <c r="AC10" s="1"/>
      <c r="AD10" s="298"/>
      <c r="AE10" s="30"/>
      <c r="AF10" s="27"/>
      <c r="AG10" s="28"/>
      <c r="AH10" s="28"/>
      <c r="AI10" s="29"/>
      <c r="AJ10" s="9"/>
      <c r="AK10" s="252"/>
      <c r="AL10" s="317"/>
      <c r="AM10" s="26">
        <v>4</v>
      </c>
      <c r="AN10" s="27" t="s">
        <v>24</v>
      </c>
      <c r="AO10" s="28" t="str">
        <f>'23年5月'!$AO$10</f>
        <v>大平</v>
      </c>
      <c r="AP10" s="14"/>
      <c r="AQ10" s="31"/>
      <c r="AR10" s="9"/>
      <c r="AS10" s="298"/>
      <c r="AT10" s="18"/>
      <c r="AU10" s="13"/>
      <c r="AV10" s="32"/>
      <c r="AW10" s="33"/>
      <c r="AX10" s="29"/>
    </row>
    <row r="11" spans="1:50" ht="26.25" customHeight="1" x14ac:dyDescent="0.15">
      <c r="A11" s="34" t="s">
        <v>25</v>
      </c>
      <c r="B11" s="331" t="s">
        <v>26</v>
      </c>
      <c r="C11" s="334" t="s">
        <v>4</v>
      </c>
      <c r="D11" s="335"/>
      <c r="E11" s="221" t="str">
        <f>'23年5月'!E11</f>
        <v>重松</v>
      </c>
      <c r="F11" s="221"/>
      <c r="G11" s="35"/>
      <c r="H11" s="7"/>
      <c r="I11" s="286" t="s">
        <v>28</v>
      </c>
      <c r="J11" s="227">
        <v>1</v>
      </c>
      <c r="K11" s="228" t="s">
        <v>29</v>
      </c>
      <c r="L11" s="14" t="str">
        <f>'23年5月'!L11</f>
        <v>長谷川</v>
      </c>
      <c r="M11" s="221"/>
      <c r="N11" s="36"/>
      <c r="O11" s="7"/>
      <c r="P11" s="220" t="s">
        <v>30</v>
      </c>
      <c r="Q11" s="227"/>
      <c r="R11" s="228"/>
      <c r="S11" s="221" t="str">
        <f>'23年5月'!S11</f>
        <v>長谷川</v>
      </c>
      <c r="T11" s="221"/>
      <c r="U11" s="36"/>
      <c r="V11" s="1"/>
      <c r="W11" s="306"/>
      <c r="X11" s="307"/>
      <c r="Y11" s="307"/>
      <c r="Z11" s="307"/>
      <c r="AA11" s="307"/>
      <c r="AB11" s="308"/>
      <c r="AC11" s="1"/>
      <c r="AD11" s="286" t="s">
        <v>31</v>
      </c>
      <c r="AE11" s="224">
        <v>1</v>
      </c>
      <c r="AF11" s="228" t="s">
        <v>29</v>
      </c>
      <c r="AG11" s="14" t="str">
        <f>'23年5月'!$AG$11</f>
        <v>市川</v>
      </c>
      <c r="AH11" s="221"/>
      <c r="AI11" s="36"/>
      <c r="AJ11" s="9"/>
      <c r="AK11" s="318" t="s">
        <v>2</v>
      </c>
      <c r="AL11" s="336" t="s">
        <v>32</v>
      </c>
      <c r="AM11" s="223">
        <v>1</v>
      </c>
      <c r="AN11" s="228" t="s">
        <v>33</v>
      </c>
      <c r="AO11" s="8" t="str">
        <f>'23年5月'!$AO$11</f>
        <v>小笠原</v>
      </c>
      <c r="AP11" s="8"/>
      <c r="AQ11" s="36"/>
      <c r="AR11" s="9"/>
      <c r="AS11" s="256" t="s">
        <v>34</v>
      </c>
      <c r="AT11" s="223">
        <v>1</v>
      </c>
      <c r="AU11" s="222" t="s">
        <v>35</v>
      </c>
      <c r="AV11" s="14" t="str">
        <f>'23年5月'!$AV$11</f>
        <v>小笠原</v>
      </c>
      <c r="AW11" s="37"/>
      <c r="AX11" s="229"/>
    </row>
    <row r="12" spans="1:50" ht="26.25" customHeight="1" x14ac:dyDescent="0.15">
      <c r="A12" s="15"/>
      <c r="B12" s="332"/>
      <c r="C12" s="13"/>
      <c r="D12" s="13"/>
      <c r="E12" s="14"/>
      <c r="F12" s="14"/>
      <c r="G12" s="38"/>
      <c r="H12" s="7"/>
      <c r="I12" s="255"/>
      <c r="J12" s="16">
        <v>2</v>
      </c>
      <c r="K12" s="13" t="s">
        <v>36</v>
      </c>
      <c r="L12" s="14" t="str">
        <f>'23年5月'!L12</f>
        <v>市川</v>
      </c>
      <c r="M12" s="14"/>
      <c r="N12" s="17"/>
      <c r="O12" s="7"/>
      <c r="P12" s="39" t="s">
        <v>37</v>
      </c>
      <c r="Q12" s="284" t="s">
        <v>38</v>
      </c>
      <c r="R12" s="285"/>
      <c r="S12" s="14" t="str">
        <f>'23年5月'!S12</f>
        <v>元重</v>
      </c>
      <c r="T12" s="14"/>
      <c r="U12" s="17"/>
      <c r="V12" s="1"/>
      <c r="W12" s="306"/>
      <c r="X12" s="307"/>
      <c r="Y12" s="307"/>
      <c r="Z12" s="307"/>
      <c r="AA12" s="307"/>
      <c r="AB12" s="308"/>
      <c r="AC12" s="1"/>
      <c r="AD12" s="255"/>
      <c r="AE12" s="18">
        <v>2</v>
      </c>
      <c r="AF12" s="13" t="s">
        <v>36</v>
      </c>
      <c r="AG12" s="14" t="str">
        <f>'23年5月'!$AG$12</f>
        <v>元重</v>
      </c>
      <c r="AH12" s="14"/>
      <c r="AI12" s="17"/>
      <c r="AJ12" s="9"/>
      <c r="AK12" s="251"/>
      <c r="AL12" s="316"/>
      <c r="AM12" s="18">
        <v>2</v>
      </c>
      <c r="AN12" s="13" t="s">
        <v>39</v>
      </c>
      <c r="AO12" s="14" t="str">
        <f>'23年5月'!$AO$12</f>
        <v>長谷川</v>
      </c>
      <c r="AP12" s="14"/>
      <c r="AQ12" s="17"/>
      <c r="AR12" s="9"/>
      <c r="AS12" s="298"/>
      <c r="AT12" s="18"/>
      <c r="AU12" s="13"/>
      <c r="AV12" s="14"/>
      <c r="AW12" s="14"/>
      <c r="AX12" s="19"/>
    </row>
    <row r="13" spans="1:50" ht="26.25" customHeight="1" x14ac:dyDescent="0.15">
      <c r="A13" s="15"/>
      <c r="B13" s="333"/>
      <c r="C13" s="27"/>
      <c r="D13" s="27"/>
      <c r="E13" s="28"/>
      <c r="F13" s="28"/>
      <c r="G13" s="40"/>
      <c r="H13" s="7"/>
      <c r="I13" s="256"/>
      <c r="J13" s="26"/>
      <c r="K13" s="27"/>
      <c r="L13" s="28"/>
      <c r="M13" s="28"/>
      <c r="N13" s="29"/>
      <c r="O13" s="7"/>
      <c r="P13" s="219"/>
      <c r="Q13" s="26"/>
      <c r="R13" s="27"/>
      <c r="S13" s="28"/>
      <c r="T13" s="28"/>
      <c r="U13" s="29"/>
      <c r="V13" s="1"/>
      <c r="W13" s="309"/>
      <c r="X13" s="310"/>
      <c r="Y13" s="310"/>
      <c r="Z13" s="310"/>
      <c r="AA13" s="310"/>
      <c r="AB13" s="311"/>
      <c r="AC13" s="1"/>
      <c r="AD13" s="256"/>
      <c r="AE13" s="30"/>
      <c r="AF13" s="27"/>
      <c r="AG13" s="28"/>
      <c r="AH13" s="28"/>
      <c r="AI13" s="29"/>
      <c r="AJ13" s="9"/>
      <c r="AK13" s="251"/>
      <c r="AL13" s="316"/>
      <c r="AM13" s="18">
        <v>3</v>
      </c>
      <c r="AN13" s="13" t="s">
        <v>85</v>
      </c>
      <c r="AO13" s="14" t="str">
        <f>'23年5月'!$AO$13</f>
        <v>大平</v>
      </c>
      <c r="AP13" s="22"/>
      <c r="AQ13" s="17"/>
      <c r="AR13" s="9"/>
      <c r="AS13" s="298"/>
      <c r="AT13" s="18"/>
      <c r="AU13" s="13"/>
      <c r="AV13" s="14"/>
      <c r="AW13" s="14"/>
      <c r="AX13" s="17"/>
    </row>
    <row r="14" spans="1:50" ht="26.25" customHeight="1" x14ac:dyDescent="0.15">
      <c r="A14" s="34" t="s">
        <v>42</v>
      </c>
      <c r="B14" s="41"/>
      <c r="C14" s="42"/>
      <c r="D14" s="42"/>
      <c r="E14" s="42"/>
      <c r="F14" s="42"/>
      <c r="G14" s="43"/>
      <c r="H14" s="7"/>
      <c r="I14" s="41"/>
      <c r="J14" s="42"/>
      <c r="K14" s="42"/>
      <c r="L14" s="42"/>
      <c r="M14" s="42"/>
      <c r="N14" s="43"/>
      <c r="O14" s="7"/>
      <c r="P14" s="41"/>
      <c r="Q14" s="42"/>
      <c r="R14" s="42"/>
      <c r="S14" s="42"/>
      <c r="T14" s="42"/>
      <c r="U14" s="43"/>
      <c r="V14" s="1"/>
      <c r="W14" s="44"/>
      <c r="X14" s="45"/>
      <c r="Y14" s="45"/>
      <c r="Z14" s="45"/>
      <c r="AA14" s="45"/>
      <c r="AB14" s="46"/>
      <c r="AC14" s="1"/>
      <c r="AD14" s="286" t="s">
        <v>43</v>
      </c>
      <c r="AE14" s="287" t="s">
        <v>4</v>
      </c>
      <c r="AF14" s="288"/>
      <c r="AG14" s="221" t="str">
        <f>'23年5月'!$AG$14</f>
        <v>加古</v>
      </c>
      <c r="AH14" s="221"/>
      <c r="AI14" s="36"/>
      <c r="AJ14" s="9"/>
      <c r="AK14" s="251"/>
      <c r="AL14" s="316"/>
      <c r="AM14" s="18">
        <v>4</v>
      </c>
      <c r="AN14" s="13" t="s">
        <v>113</v>
      </c>
      <c r="AO14" s="47" t="str">
        <f>'23年5月'!$AO$14</f>
        <v>元重</v>
      </c>
      <c r="AP14" s="14"/>
      <c r="AQ14" s="17"/>
      <c r="AR14" s="9"/>
      <c r="AS14" s="298"/>
      <c r="AT14" s="18">
        <v>2</v>
      </c>
      <c r="AU14" s="13" t="s">
        <v>46</v>
      </c>
      <c r="AV14" s="14" t="str">
        <f>'23年5月'!$AV$14</f>
        <v>大平</v>
      </c>
      <c r="AW14" s="14"/>
      <c r="AX14" s="17"/>
    </row>
    <row r="15" spans="1:50" ht="26.25" customHeight="1" x14ac:dyDescent="0.15">
      <c r="A15" s="15"/>
      <c r="B15" s="48"/>
      <c r="C15" s="49"/>
      <c r="D15" s="49"/>
      <c r="E15" s="49"/>
      <c r="F15" s="49"/>
      <c r="G15" s="50"/>
      <c r="H15" s="7"/>
      <c r="I15" s="48"/>
      <c r="J15" s="49"/>
      <c r="K15" s="49"/>
      <c r="L15" s="49"/>
      <c r="M15" s="49"/>
      <c r="N15" s="50"/>
      <c r="O15" s="7"/>
      <c r="P15" s="48"/>
      <c r="Q15" s="49"/>
      <c r="R15" s="49"/>
      <c r="S15" s="49"/>
      <c r="T15" s="49"/>
      <c r="U15" s="50"/>
      <c r="V15" s="1"/>
      <c r="W15" s="51"/>
      <c r="X15" s="52"/>
      <c r="Y15" s="52"/>
      <c r="Z15" s="52"/>
      <c r="AA15" s="52"/>
      <c r="AB15" s="53"/>
      <c r="AC15" s="1"/>
      <c r="AD15" s="256"/>
      <c r="AE15" s="30"/>
      <c r="AF15" s="27"/>
      <c r="AG15" s="28"/>
      <c r="AH15" s="28"/>
      <c r="AI15" s="17"/>
      <c r="AJ15" s="9"/>
      <c r="AK15" s="252"/>
      <c r="AL15" s="317"/>
      <c r="AM15" s="30">
        <v>5</v>
      </c>
      <c r="AN15" s="27" t="s">
        <v>215</v>
      </c>
      <c r="AO15" s="28" t="str">
        <f>'23年5月'!$AO$15</f>
        <v>市川</v>
      </c>
      <c r="AP15" s="54"/>
      <c r="AQ15" s="29"/>
      <c r="AR15" s="9"/>
      <c r="AS15" s="298"/>
      <c r="AT15" s="18"/>
      <c r="AU15" s="13"/>
      <c r="AV15" s="14"/>
      <c r="AW15" s="33"/>
      <c r="AX15" s="29"/>
    </row>
    <row r="16" spans="1:50" ht="26.25" customHeight="1" x14ac:dyDescent="0.15">
      <c r="A16" s="34" t="s">
        <v>47</v>
      </c>
      <c r="B16" s="286" t="s">
        <v>48</v>
      </c>
      <c r="C16" s="313" t="s">
        <v>6</v>
      </c>
      <c r="D16" s="314"/>
      <c r="E16" s="221" t="str">
        <f>'23年5月'!E16</f>
        <v>市川</v>
      </c>
      <c r="F16" s="14"/>
      <c r="G16" s="36"/>
      <c r="H16" s="7"/>
      <c r="I16" s="286" t="s">
        <v>49</v>
      </c>
      <c r="J16" s="227"/>
      <c r="K16" s="228"/>
      <c r="L16" s="221" t="str">
        <f>'23年5月'!L16</f>
        <v>内野</v>
      </c>
      <c r="M16" s="221"/>
      <c r="N16" s="36"/>
      <c r="O16" s="7"/>
      <c r="P16" s="220" t="s">
        <v>51</v>
      </c>
      <c r="Q16" s="227"/>
      <c r="R16" s="228"/>
      <c r="S16" s="221" t="str">
        <f>'23年5月'!S16</f>
        <v>長谷川</v>
      </c>
      <c r="T16" s="221"/>
      <c r="U16" s="36"/>
      <c r="V16" s="1"/>
      <c r="W16" s="286" t="s">
        <v>52</v>
      </c>
      <c r="X16" s="224"/>
      <c r="Y16" s="228"/>
      <c r="Z16" s="221" t="str">
        <f>'23年5月'!$Z$16</f>
        <v>重松</v>
      </c>
      <c r="AA16" s="221"/>
      <c r="AB16" s="36"/>
      <c r="AC16" s="1"/>
      <c r="AD16" s="286" t="s">
        <v>53</v>
      </c>
      <c r="AE16" s="224"/>
      <c r="AF16" s="228"/>
      <c r="AG16" s="14" t="str">
        <f>'23年5月'!$AG$16</f>
        <v>内野</v>
      </c>
      <c r="AH16" s="221"/>
      <c r="AI16" s="36"/>
      <c r="AJ16" s="9"/>
      <c r="AK16" s="318" t="s">
        <v>55</v>
      </c>
      <c r="AL16" s="336" t="s">
        <v>56</v>
      </c>
      <c r="AM16" s="55">
        <v>1</v>
      </c>
      <c r="AN16" s="56" t="s">
        <v>57</v>
      </c>
      <c r="AO16" s="57" t="str">
        <f>'23年5月'!$AO$16</f>
        <v>長谷川</v>
      </c>
      <c r="AP16" s="57"/>
      <c r="AQ16" s="58"/>
      <c r="AR16" s="9"/>
      <c r="AS16" s="286" t="s">
        <v>58</v>
      </c>
      <c r="AT16" s="224">
        <v>1</v>
      </c>
      <c r="AU16" s="228" t="s">
        <v>35</v>
      </c>
      <c r="AV16" s="221" t="str">
        <f>'23年5月'!$AV$16</f>
        <v>牧</v>
      </c>
      <c r="AW16" s="59"/>
      <c r="AX16" s="36"/>
    </row>
    <row r="17" spans="1:57" ht="26.25" customHeight="1" x14ac:dyDescent="0.15">
      <c r="A17" s="15"/>
      <c r="B17" s="256"/>
      <c r="C17" s="26"/>
      <c r="D17" s="27"/>
      <c r="E17" s="28"/>
      <c r="F17" s="28"/>
      <c r="G17" s="29"/>
      <c r="H17" s="7"/>
      <c r="I17" s="255"/>
      <c r="J17" s="26"/>
      <c r="K17" s="27"/>
      <c r="L17" s="28"/>
      <c r="M17" s="28"/>
      <c r="N17" s="29"/>
      <c r="O17" s="7"/>
      <c r="P17" s="60" t="s">
        <v>59</v>
      </c>
      <c r="Q17" s="323" t="s">
        <v>38</v>
      </c>
      <c r="R17" s="324"/>
      <c r="S17" s="28" t="str">
        <f>'23年5月'!S17</f>
        <v>（元重）</v>
      </c>
      <c r="T17" s="14"/>
      <c r="U17" s="29"/>
      <c r="V17" s="1"/>
      <c r="W17" s="256"/>
      <c r="X17" s="30"/>
      <c r="Y17" s="27"/>
      <c r="Z17" s="28"/>
      <c r="AA17" s="28"/>
      <c r="AB17" s="29"/>
      <c r="AC17" s="1"/>
      <c r="AD17" s="256"/>
      <c r="AE17" s="30"/>
      <c r="AF17" s="27"/>
      <c r="AG17" s="28"/>
      <c r="AH17" s="28"/>
      <c r="AI17" s="29"/>
      <c r="AJ17" s="9"/>
      <c r="AK17" s="252"/>
      <c r="AL17" s="317"/>
      <c r="AM17" s="61">
        <v>2</v>
      </c>
      <c r="AN17" s="62" t="s">
        <v>60</v>
      </c>
      <c r="AO17" s="54" t="str">
        <f>'23年5月'!$AO$17</f>
        <v>元重</v>
      </c>
      <c r="AP17" s="54"/>
      <c r="AQ17" s="63"/>
      <c r="AR17" s="9"/>
      <c r="AS17" s="362"/>
      <c r="AT17" s="18"/>
      <c r="AU17" s="13"/>
      <c r="AV17" s="14"/>
      <c r="AW17" s="14"/>
      <c r="AX17" s="17"/>
      <c r="AY17" s="1"/>
      <c r="AZ17" s="1"/>
      <c r="BA17" s="1"/>
      <c r="BB17" s="1"/>
      <c r="BC17" s="1"/>
      <c r="BD17" s="1"/>
      <c r="BE17" s="1"/>
    </row>
    <row r="18" spans="1:57" ht="26.25" customHeight="1" x14ac:dyDescent="0.15">
      <c r="A18" s="34" t="s">
        <v>61</v>
      </c>
      <c r="B18" s="220" t="s">
        <v>62</v>
      </c>
      <c r="C18" s="325"/>
      <c r="D18" s="326"/>
      <c r="E18" s="243" t="str">
        <f>'23年5月'!E18</f>
        <v>大平</v>
      </c>
      <c r="F18" s="221"/>
      <c r="G18" s="36"/>
      <c r="H18" s="7"/>
      <c r="I18" s="220" t="s">
        <v>63</v>
      </c>
      <c r="J18" s="224"/>
      <c r="K18" s="228"/>
      <c r="L18" s="221" t="str">
        <f>'23年5月'!L18</f>
        <v>内野</v>
      </c>
      <c r="M18" s="221"/>
      <c r="N18" s="36"/>
      <c r="O18" s="7"/>
      <c r="P18" s="64" t="s">
        <v>64</v>
      </c>
      <c r="Q18" s="327" t="s">
        <v>65</v>
      </c>
      <c r="R18" s="314"/>
      <c r="S18" s="14" t="str">
        <f>'23年5月'!S18</f>
        <v>牧</v>
      </c>
      <c r="T18" s="221"/>
      <c r="U18" s="36"/>
      <c r="V18" s="1"/>
      <c r="W18" s="220" t="s">
        <v>66</v>
      </c>
      <c r="X18" s="224"/>
      <c r="Y18" s="228"/>
      <c r="Z18" s="221" t="str">
        <f>'23年5月'!$Z$18</f>
        <v>内野</v>
      </c>
      <c r="AA18" s="221"/>
      <c r="AB18" s="36"/>
      <c r="AC18" s="1"/>
      <c r="AD18" s="220" t="s">
        <v>67</v>
      </c>
      <c r="AE18" s="224"/>
      <c r="AF18" s="228"/>
      <c r="AG18" s="14" t="str">
        <f>'23年5月'!$AG$18</f>
        <v>元重</v>
      </c>
      <c r="AH18" s="221"/>
      <c r="AI18" s="36"/>
      <c r="AJ18" s="9"/>
      <c r="AK18" s="65" t="s">
        <v>68</v>
      </c>
      <c r="AL18" s="226" t="s">
        <v>69</v>
      </c>
      <c r="AM18" s="314" t="s">
        <v>6</v>
      </c>
      <c r="AN18" s="326"/>
      <c r="AO18" s="8" t="str">
        <f>'23年5月'!$AO$18</f>
        <v>市川</v>
      </c>
      <c r="AP18" s="66"/>
      <c r="AQ18" s="67"/>
      <c r="AR18" s="9"/>
      <c r="AS18" s="362"/>
      <c r="AT18" s="18"/>
      <c r="AU18" s="13"/>
      <c r="AV18" s="14"/>
      <c r="AW18" s="47"/>
      <c r="AX18" s="17"/>
      <c r="AY18" s="1"/>
      <c r="AZ18" s="1"/>
      <c r="BA18" s="1"/>
      <c r="BB18" s="1"/>
      <c r="BC18" s="1"/>
      <c r="BD18" s="1"/>
      <c r="BE18" s="1"/>
    </row>
    <row r="19" spans="1:57" ht="26.25" customHeight="1" x14ac:dyDescent="0.15">
      <c r="A19" s="15"/>
      <c r="B19" s="39" t="s">
        <v>70</v>
      </c>
      <c r="C19" s="284" t="s">
        <v>38</v>
      </c>
      <c r="D19" s="285"/>
      <c r="E19" s="243" t="str">
        <f>'23年5月'!E19</f>
        <v>内野</v>
      </c>
      <c r="F19" s="14"/>
      <c r="G19" s="17"/>
      <c r="H19" s="7"/>
      <c r="I19" s="225"/>
      <c r="J19" s="18"/>
      <c r="K19" s="13"/>
      <c r="L19" s="14"/>
      <c r="M19" s="14"/>
      <c r="N19" s="17"/>
      <c r="O19" s="7"/>
      <c r="P19" s="68"/>
      <c r="Q19" s="13"/>
      <c r="R19" s="13"/>
      <c r="S19" s="14"/>
      <c r="T19" s="14"/>
      <c r="U19" s="17"/>
      <c r="V19" s="1"/>
      <c r="W19" s="225"/>
      <c r="X19" s="18"/>
      <c r="Y19" s="13"/>
      <c r="Z19" s="14"/>
      <c r="AA19" s="14"/>
      <c r="AB19" s="17"/>
      <c r="AC19" s="1"/>
      <c r="AD19" s="225" t="s">
        <v>71</v>
      </c>
      <c r="AE19" s="328" t="s">
        <v>38</v>
      </c>
      <c r="AF19" s="285"/>
      <c r="AG19" s="14" t="str">
        <f>'23年5月'!$AG$19</f>
        <v>内野</v>
      </c>
      <c r="AH19" s="14"/>
      <c r="AI19" s="17"/>
      <c r="AJ19" s="9"/>
      <c r="AK19" s="318" t="s">
        <v>72</v>
      </c>
      <c r="AL19" s="226" t="s">
        <v>73</v>
      </c>
      <c r="AM19" s="224">
        <v>1</v>
      </c>
      <c r="AN19" s="228" t="s">
        <v>74</v>
      </c>
      <c r="AO19" s="221" t="str">
        <f>'23年5月'!$AO$19</f>
        <v>小笠原</v>
      </c>
      <c r="AP19" s="221"/>
      <c r="AQ19" s="36"/>
      <c r="AR19" s="9"/>
      <c r="AS19" s="362"/>
      <c r="AT19" s="18">
        <v>2</v>
      </c>
      <c r="AU19" s="13" t="s">
        <v>46</v>
      </c>
      <c r="AV19" s="14" t="str">
        <f>'23年5月'!$AV$19</f>
        <v>長谷川</v>
      </c>
      <c r="AW19" s="47"/>
      <c r="AX19" s="17"/>
      <c r="AY19" s="1"/>
      <c r="AZ19" s="1"/>
      <c r="BA19" s="1"/>
      <c r="BB19" s="1"/>
      <c r="BC19" s="1"/>
      <c r="BD19" s="1"/>
      <c r="BE19" s="1"/>
    </row>
    <row r="20" spans="1:57" ht="26.25" customHeight="1" thickBot="1" x14ac:dyDescent="0.2">
      <c r="A20" s="15"/>
      <c r="B20" s="219"/>
      <c r="C20" s="26"/>
      <c r="D20" s="27"/>
      <c r="E20" s="28"/>
      <c r="F20" s="28"/>
      <c r="G20" s="29"/>
      <c r="H20" s="7"/>
      <c r="I20" s="219"/>
      <c r="J20" s="30"/>
      <c r="K20" s="27"/>
      <c r="L20" s="28"/>
      <c r="M20" s="28"/>
      <c r="N20" s="29"/>
      <c r="O20" s="7"/>
      <c r="P20" s="69"/>
      <c r="Q20" s="13"/>
      <c r="R20" s="13"/>
      <c r="S20" s="28"/>
      <c r="T20" s="28"/>
      <c r="U20" s="29"/>
      <c r="V20" s="1"/>
      <c r="W20" s="219"/>
      <c r="X20" s="30"/>
      <c r="Y20" s="27"/>
      <c r="Z20" s="28"/>
      <c r="AA20" s="28"/>
      <c r="AB20" s="29"/>
      <c r="AC20" s="1"/>
      <c r="AD20" s="219"/>
      <c r="AE20" s="30"/>
      <c r="AF20" s="27"/>
      <c r="AG20" s="28"/>
      <c r="AH20" s="28"/>
      <c r="AI20" s="29"/>
      <c r="AJ20" s="9"/>
      <c r="AK20" s="251"/>
      <c r="AL20" s="336" t="s">
        <v>75</v>
      </c>
      <c r="AM20" s="18">
        <v>1</v>
      </c>
      <c r="AN20" s="13" t="s">
        <v>18</v>
      </c>
      <c r="AO20" s="14" t="str">
        <f>'23年5月'!$AO$20</f>
        <v>牧</v>
      </c>
      <c r="AP20" s="14"/>
      <c r="AQ20" s="17"/>
      <c r="AR20" s="9"/>
      <c r="AS20" s="363"/>
      <c r="AT20" s="70"/>
      <c r="AU20" s="71"/>
      <c r="AV20" s="70"/>
      <c r="AW20" s="72"/>
      <c r="AX20" s="73"/>
      <c r="AY20" s="1"/>
      <c r="AZ20" s="1"/>
      <c r="BA20" s="1"/>
      <c r="BB20" s="1"/>
      <c r="BC20" s="1"/>
      <c r="BD20" s="1"/>
      <c r="BE20" s="1"/>
    </row>
    <row r="21" spans="1:57" ht="26.25" customHeight="1" x14ac:dyDescent="0.15">
      <c r="A21" s="34" t="s">
        <v>76</v>
      </c>
      <c r="B21" s="286" t="s">
        <v>77</v>
      </c>
      <c r="C21" s="227">
        <v>1</v>
      </c>
      <c r="D21" s="228" t="s">
        <v>33</v>
      </c>
      <c r="E21" s="221" t="str">
        <f>'23年5月'!E21:E24</f>
        <v>市川</v>
      </c>
      <c r="F21" s="221"/>
      <c r="G21" s="36"/>
      <c r="H21" s="7"/>
      <c r="I21" s="286" t="s">
        <v>78</v>
      </c>
      <c r="J21" s="227">
        <v>1</v>
      </c>
      <c r="K21" s="228" t="s">
        <v>33</v>
      </c>
      <c r="L21" s="221" t="str">
        <f>'23年5月'!L21</f>
        <v>小笠原</v>
      </c>
      <c r="M21" s="66"/>
      <c r="N21" s="36"/>
      <c r="O21" s="7"/>
      <c r="P21" s="286" t="s">
        <v>80</v>
      </c>
      <c r="Q21" s="227">
        <v>1</v>
      </c>
      <c r="R21" s="228" t="s">
        <v>33</v>
      </c>
      <c r="S21" s="14" t="str">
        <f>'23年5月'!S21</f>
        <v>小笠原</v>
      </c>
      <c r="T21" s="221"/>
      <c r="U21" s="36"/>
      <c r="V21" s="1"/>
      <c r="W21" s="286" t="s">
        <v>81</v>
      </c>
      <c r="X21" s="224">
        <v>1</v>
      </c>
      <c r="Y21" s="228" t="s">
        <v>33</v>
      </c>
      <c r="Z21" s="221" t="str">
        <f>'23年5月'!$Z$21</f>
        <v>小笠原</v>
      </c>
      <c r="AA21" s="221"/>
      <c r="AB21" s="36"/>
      <c r="AC21" s="1"/>
      <c r="AD21" s="286" t="s">
        <v>82</v>
      </c>
      <c r="AE21" s="224">
        <v>1</v>
      </c>
      <c r="AF21" s="228" t="s">
        <v>33</v>
      </c>
      <c r="AG21" s="14" t="str">
        <f>'23年5月'!$AG$21</f>
        <v>小笠原</v>
      </c>
      <c r="AH21" s="221"/>
      <c r="AI21" s="36"/>
      <c r="AJ21" s="9"/>
      <c r="AK21" s="251"/>
      <c r="AL21" s="316"/>
      <c r="AM21" s="20">
        <v>2</v>
      </c>
      <c r="AN21" s="21" t="s">
        <v>22</v>
      </c>
      <c r="AO21" s="8" t="str">
        <f>'23年5月'!$AO$21</f>
        <v>内野</v>
      </c>
      <c r="AP21" s="74"/>
      <c r="AQ21" s="24"/>
      <c r="AR21" s="9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 customHeight="1" x14ac:dyDescent="0.15">
      <c r="A22" s="15"/>
      <c r="B22" s="255"/>
      <c r="C22" s="16">
        <v>2</v>
      </c>
      <c r="D22" s="13" t="s">
        <v>39</v>
      </c>
      <c r="E22" s="14" t="str">
        <f>'23年5月'!E22</f>
        <v>大﨑</v>
      </c>
      <c r="F22" s="14"/>
      <c r="G22" s="17"/>
      <c r="H22" s="7"/>
      <c r="I22" s="255"/>
      <c r="J22" s="16">
        <v>2</v>
      </c>
      <c r="K22" s="13" t="s">
        <v>39</v>
      </c>
      <c r="L22" s="14" t="str">
        <f>'23年5月'!L22</f>
        <v>中野</v>
      </c>
      <c r="M22" s="14"/>
      <c r="N22" s="17"/>
      <c r="O22" s="7"/>
      <c r="P22" s="255"/>
      <c r="Q22" s="16">
        <v>2</v>
      </c>
      <c r="R22" s="13" t="s">
        <v>39</v>
      </c>
      <c r="S22" s="14" t="str">
        <f>'23年5月'!S22</f>
        <v>木村</v>
      </c>
      <c r="T22" s="14"/>
      <c r="U22" s="17"/>
      <c r="V22" s="1"/>
      <c r="W22" s="255"/>
      <c r="X22" s="18">
        <v>2</v>
      </c>
      <c r="Y22" s="13" t="s">
        <v>39</v>
      </c>
      <c r="Z22" s="47" t="str">
        <f>'23年5月'!$Z$22</f>
        <v>元重</v>
      </c>
      <c r="AA22" s="14"/>
      <c r="AB22" s="17"/>
      <c r="AC22" s="1"/>
      <c r="AD22" s="255"/>
      <c r="AE22" s="18">
        <v>2</v>
      </c>
      <c r="AF22" s="13" t="s">
        <v>39</v>
      </c>
      <c r="AG22" s="14" t="str">
        <f>'23年5月'!$AG$22</f>
        <v>大崎</v>
      </c>
      <c r="AH22" s="14"/>
      <c r="AI22" s="17"/>
      <c r="AJ22" s="9"/>
      <c r="AK22" s="252"/>
      <c r="AL22" s="317"/>
      <c r="AM22" s="26">
        <v>3</v>
      </c>
      <c r="AN22" s="27" t="s">
        <v>84</v>
      </c>
      <c r="AO22" s="28" t="str">
        <f>'23年5月'!$AO$22</f>
        <v>長谷川</v>
      </c>
      <c r="AP22" s="28"/>
      <c r="AQ22" s="29"/>
      <c r="AR22" s="9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26.25" customHeight="1" x14ac:dyDescent="0.15">
      <c r="A23" s="15"/>
      <c r="B23" s="255"/>
      <c r="C23" s="16">
        <v>3</v>
      </c>
      <c r="D23" s="13" t="s">
        <v>85</v>
      </c>
      <c r="E23" s="14" t="str">
        <f>'23年5月'!E23</f>
        <v>内野</v>
      </c>
      <c r="F23" s="14"/>
      <c r="G23" s="17"/>
      <c r="H23" s="7"/>
      <c r="I23" s="255"/>
      <c r="J23" s="16">
        <v>3</v>
      </c>
      <c r="K23" s="13" t="s">
        <v>86</v>
      </c>
      <c r="L23" s="14" t="str">
        <f>'23年5月'!L23</f>
        <v>内野</v>
      </c>
      <c r="M23" s="14"/>
      <c r="N23" s="17"/>
      <c r="O23" s="7"/>
      <c r="P23" s="255"/>
      <c r="Q23" s="16">
        <v>3</v>
      </c>
      <c r="R23" s="13" t="s">
        <v>86</v>
      </c>
      <c r="S23" s="14" t="str">
        <f>'23年5月'!S23</f>
        <v>長谷川</v>
      </c>
      <c r="T23" s="14"/>
      <c r="U23" s="17"/>
      <c r="V23" s="1"/>
      <c r="W23" s="255"/>
      <c r="X23" s="18">
        <v>3</v>
      </c>
      <c r="Y23" s="13" t="s">
        <v>86</v>
      </c>
      <c r="Z23" s="14" t="str">
        <f>'23年5月'!$Z$23</f>
        <v>内野</v>
      </c>
      <c r="AA23" s="14"/>
      <c r="AB23" s="17"/>
      <c r="AC23" s="1"/>
      <c r="AD23" s="255"/>
      <c r="AE23" s="18">
        <v>3</v>
      </c>
      <c r="AF23" s="13" t="s">
        <v>86</v>
      </c>
      <c r="AG23" s="14" t="str">
        <f>'23年5月'!$AG$23</f>
        <v>内野</v>
      </c>
      <c r="AH23" s="14"/>
      <c r="AI23" s="17"/>
      <c r="AJ23" s="9"/>
      <c r="AK23" s="318" t="s">
        <v>88</v>
      </c>
      <c r="AL23" s="336" t="s">
        <v>89</v>
      </c>
      <c r="AM23" s="223">
        <v>1</v>
      </c>
      <c r="AN23" s="222" t="s">
        <v>33</v>
      </c>
      <c r="AO23" s="8" t="str">
        <f>'23年5月'!$AO$23</f>
        <v>市川</v>
      </c>
      <c r="AP23" s="8"/>
      <c r="AQ23" s="229"/>
      <c r="AR23" s="9"/>
      <c r="AS23" s="337"/>
      <c r="AT23" s="75"/>
      <c r="AU23" s="194"/>
      <c r="AV23" s="76"/>
      <c r="AW23" s="76"/>
      <c r="AX23" s="76"/>
      <c r="AY23" s="1"/>
      <c r="AZ23" s="1"/>
      <c r="BA23" s="1"/>
      <c r="BB23" s="1"/>
      <c r="BC23" s="1"/>
      <c r="BD23" s="1"/>
      <c r="BE23" s="1"/>
    </row>
    <row r="24" spans="1:57" ht="26.25" customHeight="1" x14ac:dyDescent="0.15">
      <c r="A24" s="15"/>
      <c r="B24" s="255"/>
      <c r="C24" s="16">
        <v>4</v>
      </c>
      <c r="D24" s="13" t="s">
        <v>90</v>
      </c>
      <c r="E24" s="14" t="str">
        <f>'23年5月'!E24</f>
        <v>長谷川</v>
      </c>
      <c r="F24" s="14"/>
      <c r="G24" s="17"/>
      <c r="H24" s="7"/>
      <c r="I24" s="255"/>
      <c r="J24" s="16"/>
      <c r="K24" s="13"/>
      <c r="L24" s="14"/>
      <c r="M24" s="14"/>
      <c r="N24" s="17"/>
      <c r="O24" s="7"/>
      <c r="P24" s="255"/>
      <c r="Q24" s="16"/>
      <c r="R24" s="13"/>
      <c r="S24" s="14"/>
      <c r="T24" s="14"/>
      <c r="U24" s="17"/>
      <c r="V24" s="1"/>
      <c r="W24" s="255"/>
      <c r="X24" s="18"/>
      <c r="Y24" s="13"/>
      <c r="Z24" s="14"/>
      <c r="AA24" s="14"/>
      <c r="AB24" s="17"/>
      <c r="AC24" s="1"/>
      <c r="AD24" s="255"/>
      <c r="AE24" s="18"/>
      <c r="AF24" s="13"/>
      <c r="AG24" s="14"/>
      <c r="AH24" s="14"/>
      <c r="AI24" s="17"/>
      <c r="AJ24" s="9"/>
      <c r="AK24" s="251"/>
      <c r="AL24" s="316"/>
      <c r="AM24" s="18">
        <v>2</v>
      </c>
      <c r="AN24" s="13" t="s">
        <v>39</v>
      </c>
      <c r="AO24" s="14" t="str">
        <f>'23年5月'!$AO$24</f>
        <v>小笠原</v>
      </c>
      <c r="AP24" s="22"/>
      <c r="AQ24" s="17"/>
      <c r="AR24" s="9"/>
      <c r="AS24" s="337"/>
      <c r="AT24" s="75"/>
      <c r="AU24" s="75"/>
      <c r="AV24" s="76"/>
      <c r="AW24" s="77"/>
      <c r="AX24" s="77"/>
      <c r="AY24" s="1"/>
      <c r="AZ24" s="1"/>
      <c r="BA24" s="1"/>
      <c r="BB24" s="1"/>
      <c r="BC24" s="1"/>
      <c r="BD24" s="1"/>
      <c r="BE24" s="1"/>
    </row>
    <row r="25" spans="1:57" ht="26.25" customHeight="1" x14ac:dyDescent="0.15">
      <c r="A25" s="15"/>
      <c r="B25" s="256"/>
      <c r="C25" s="26"/>
      <c r="D25" s="27"/>
      <c r="E25" s="28"/>
      <c r="F25" s="14"/>
      <c r="G25" s="29"/>
      <c r="H25" s="7"/>
      <c r="I25" s="256"/>
      <c r="J25" s="26"/>
      <c r="K25" s="27"/>
      <c r="L25" s="28"/>
      <c r="M25" s="28"/>
      <c r="N25" s="29"/>
      <c r="O25" s="7"/>
      <c r="P25" s="256"/>
      <c r="Q25" s="26"/>
      <c r="R25" s="27"/>
      <c r="S25" s="28"/>
      <c r="T25" s="28"/>
      <c r="U25" s="29"/>
      <c r="V25" s="1"/>
      <c r="W25" s="256"/>
      <c r="X25" s="30"/>
      <c r="Y25" s="27"/>
      <c r="Z25" s="28"/>
      <c r="AA25" s="28"/>
      <c r="AB25" s="29"/>
      <c r="AC25" s="1"/>
      <c r="AD25" s="256"/>
      <c r="AE25" s="30"/>
      <c r="AF25" s="27"/>
      <c r="AG25" s="28"/>
      <c r="AH25" s="28"/>
      <c r="AI25" s="29"/>
      <c r="AJ25" s="9"/>
      <c r="AK25" s="251"/>
      <c r="AL25" s="316"/>
      <c r="AM25" s="18">
        <v>3</v>
      </c>
      <c r="AN25" s="13" t="s">
        <v>40</v>
      </c>
      <c r="AO25" s="47" t="str">
        <f>'23年5月'!$AO$25</f>
        <v>内野</v>
      </c>
      <c r="AP25" s="23"/>
      <c r="AQ25" s="78"/>
      <c r="AR25" s="9"/>
      <c r="AS25" s="337"/>
      <c r="AT25" s="75"/>
      <c r="AU25" s="75"/>
      <c r="AV25" s="76"/>
      <c r="AW25" s="76"/>
      <c r="AX25" s="76"/>
      <c r="AY25" s="1"/>
      <c r="AZ25" s="1"/>
      <c r="BA25" s="1"/>
      <c r="BB25" s="1"/>
      <c r="BC25" s="1"/>
      <c r="BD25" s="1"/>
      <c r="BE25" s="1"/>
    </row>
    <row r="26" spans="1:57" ht="26.25" customHeight="1" x14ac:dyDescent="0.15">
      <c r="A26" s="34" t="s">
        <v>91</v>
      </c>
      <c r="B26" s="286" t="s">
        <v>92</v>
      </c>
      <c r="C26" s="224">
        <v>1</v>
      </c>
      <c r="D26" s="228" t="s">
        <v>93</v>
      </c>
      <c r="E26" s="66" t="str">
        <f>'23年5月'!E26</f>
        <v>大平</v>
      </c>
      <c r="F26" s="221"/>
      <c r="G26" s="36"/>
      <c r="H26" s="7"/>
      <c r="I26" s="286" t="s">
        <v>95</v>
      </c>
      <c r="J26" s="224">
        <v>1</v>
      </c>
      <c r="K26" s="228" t="s">
        <v>93</v>
      </c>
      <c r="L26" s="221" t="str">
        <f>'23年5月'!L26</f>
        <v>小笠原</v>
      </c>
      <c r="M26" s="66"/>
      <c r="N26" s="36"/>
      <c r="O26" s="7"/>
      <c r="P26" s="286" t="s">
        <v>96</v>
      </c>
      <c r="Q26" s="224">
        <v>1</v>
      </c>
      <c r="R26" s="228" t="s">
        <v>93</v>
      </c>
      <c r="S26" s="221" t="str">
        <f>'23年5月'!S26</f>
        <v>元重</v>
      </c>
      <c r="T26" s="221"/>
      <c r="U26" s="36"/>
      <c r="V26" s="1"/>
      <c r="W26" s="286" t="s">
        <v>97</v>
      </c>
      <c r="X26" s="224">
        <v>1</v>
      </c>
      <c r="Y26" s="228" t="s">
        <v>93</v>
      </c>
      <c r="Z26" s="221" t="str">
        <f>'23年5月'!$Z$26</f>
        <v>小笠原</v>
      </c>
      <c r="AA26" s="14"/>
      <c r="AB26" s="36"/>
      <c r="AC26" s="1"/>
      <c r="AD26" s="286" t="s">
        <v>98</v>
      </c>
      <c r="AE26" s="224">
        <v>1</v>
      </c>
      <c r="AF26" s="228" t="s">
        <v>93</v>
      </c>
      <c r="AG26" s="221" t="str">
        <f>'23年5月'!$AG$26</f>
        <v>小笠原</v>
      </c>
      <c r="AH26" s="66"/>
      <c r="AI26" s="36"/>
      <c r="AJ26" s="9"/>
      <c r="AK26" s="251"/>
      <c r="AL26" s="316"/>
      <c r="AM26" s="18">
        <v>4</v>
      </c>
      <c r="AN26" s="13" t="s">
        <v>44</v>
      </c>
      <c r="AO26" s="14" t="str">
        <f>'23年5月'!$AO$26</f>
        <v>大平</v>
      </c>
      <c r="AP26" s="14"/>
      <c r="AQ26" s="24"/>
      <c r="AR26" s="9"/>
      <c r="AS26" s="337"/>
      <c r="AT26" s="75"/>
      <c r="AU26" s="75"/>
      <c r="AV26" s="76"/>
      <c r="AW26" s="76"/>
      <c r="AX26" s="76"/>
      <c r="AY26" s="1"/>
      <c r="AZ26" s="1"/>
      <c r="BA26" s="1"/>
      <c r="BB26" s="1"/>
      <c r="BC26" s="1"/>
      <c r="BD26" s="1"/>
      <c r="BE26" s="1"/>
    </row>
    <row r="27" spans="1:57" ht="26.25" customHeight="1" x14ac:dyDescent="0.15">
      <c r="A27" s="15"/>
      <c r="B27" s="255"/>
      <c r="C27" s="18">
        <v>2</v>
      </c>
      <c r="D27" s="13" t="s">
        <v>99</v>
      </c>
      <c r="E27" s="14" t="str">
        <f>'23年5月'!E22</f>
        <v>大﨑</v>
      </c>
      <c r="F27" s="14"/>
      <c r="G27" s="17"/>
      <c r="H27" s="7"/>
      <c r="I27" s="255"/>
      <c r="J27" s="18">
        <v>2</v>
      </c>
      <c r="K27" s="13" t="s">
        <v>99</v>
      </c>
      <c r="L27" s="14" t="str">
        <f>'23年5月'!L27</f>
        <v>長谷川</v>
      </c>
      <c r="M27" s="14"/>
      <c r="N27" s="17"/>
      <c r="O27" s="7"/>
      <c r="P27" s="255"/>
      <c r="Q27" s="18">
        <v>2</v>
      </c>
      <c r="R27" s="13" t="s">
        <v>99</v>
      </c>
      <c r="S27" s="14" t="str">
        <f>'23年5月'!S27</f>
        <v>小笠原</v>
      </c>
      <c r="T27" s="14"/>
      <c r="U27" s="17"/>
      <c r="V27" s="1"/>
      <c r="W27" s="255"/>
      <c r="X27" s="18">
        <v>2</v>
      </c>
      <c r="Y27" s="13" t="s">
        <v>99</v>
      </c>
      <c r="Z27" s="14" t="str">
        <f>'23年5月'!$Z$27</f>
        <v>内野</v>
      </c>
      <c r="AA27" s="22"/>
      <c r="AB27" s="17"/>
      <c r="AC27" s="1"/>
      <c r="AD27" s="255"/>
      <c r="AE27" s="18">
        <v>2</v>
      </c>
      <c r="AF27" s="13" t="s">
        <v>99</v>
      </c>
      <c r="AG27" s="14" t="str">
        <f>'23年5月'!$AG$27</f>
        <v>市川</v>
      </c>
      <c r="AH27" s="14"/>
      <c r="AI27" s="17"/>
      <c r="AJ27" s="9"/>
      <c r="AK27" s="252"/>
      <c r="AL27" s="317"/>
      <c r="AM27" s="20">
        <v>5</v>
      </c>
      <c r="AN27" s="21" t="s">
        <v>100</v>
      </c>
      <c r="AO27" s="28" t="str">
        <f>'23年5月'!$AO$27</f>
        <v>牧</v>
      </c>
      <c r="AP27" s="28"/>
      <c r="AQ27" s="29"/>
      <c r="AR27" s="9"/>
      <c r="AS27" s="337"/>
      <c r="AT27" s="75"/>
      <c r="AU27" s="75"/>
      <c r="AV27" s="79"/>
      <c r="AW27" s="2"/>
      <c r="AX27" s="76"/>
      <c r="AY27" s="1"/>
      <c r="AZ27" s="1"/>
      <c r="BA27" s="1"/>
      <c r="BB27" s="1"/>
      <c r="BC27" s="1"/>
      <c r="BD27" s="1"/>
      <c r="BE27" s="1"/>
    </row>
    <row r="28" spans="1:57" ht="26.25" customHeight="1" x14ac:dyDescent="0.15">
      <c r="A28" s="15"/>
      <c r="B28" s="255"/>
      <c r="C28" s="18">
        <v>3</v>
      </c>
      <c r="D28" s="13" t="s">
        <v>44</v>
      </c>
      <c r="E28" s="8" t="str">
        <f>'23年5月'!E23</f>
        <v>内野</v>
      </c>
      <c r="F28" s="14"/>
      <c r="G28" s="17"/>
      <c r="H28" s="7"/>
      <c r="I28" s="255"/>
      <c r="J28" s="18">
        <v>3</v>
      </c>
      <c r="K28" s="13" t="s">
        <v>44</v>
      </c>
      <c r="L28" s="14" t="str">
        <f>'23年5月'!L28</f>
        <v>元重</v>
      </c>
      <c r="M28" s="14"/>
      <c r="N28" s="17"/>
      <c r="O28" s="7"/>
      <c r="P28" s="255"/>
      <c r="Q28" s="18">
        <v>3</v>
      </c>
      <c r="R28" s="13" t="s">
        <v>44</v>
      </c>
      <c r="S28" s="14" t="str">
        <f>'23年5月'!S28</f>
        <v>牧</v>
      </c>
      <c r="T28" s="22"/>
      <c r="U28" s="17"/>
      <c r="V28" s="1"/>
      <c r="W28" s="255"/>
      <c r="X28" s="18">
        <v>3</v>
      </c>
      <c r="Y28" s="13" t="s">
        <v>44</v>
      </c>
      <c r="Z28" s="14" t="str">
        <f>'23年5月'!$Z$28</f>
        <v>牧</v>
      </c>
      <c r="AA28" s="14"/>
      <c r="AB28" s="17"/>
      <c r="AC28" s="1"/>
      <c r="AD28" s="255"/>
      <c r="AE28" s="18">
        <v>3</v>
      </c>
      <c r="AF28" s="13" t="s">
        <v>44</v>
      </c>
      <c r="AG28" s="14" t="str">
        <f>'23年5月'!$AG$28</f>
        <v>牧</v>
      </c>
      <c r="AH28" s="14"/>
      <c r="AI28" s="17"/>
      <c r="AJ28" s="9"/>
      <c r="AK28" s="318" t="s">
        <v>101</v>
      </c>
      <c r="AL28" s="336" t="s">
        <v>102</v>
      </c>
      <c r="AM28" s="224">
        <v>1</v>
      </c>
      <c r="AN28" s="228" t="s">
        <v>105</v>
      </c>
      <c r="AO28" s="8" t="str">
        <f>'23年5月'!$AO$28</f>
        <v>市川</v>
      </c>
      <c r="AP28" s="8"/>
      <c r="AQ28" s="36"/>
      <c r="AR28" s="9"/>
      <c r="AS28" s="9"/>
      <c r="AT28" s="9"/>
      <c r="AU28" s="9"/>
      <c r="AV28" s="9"/>
      <c r="AW28" s="9"/>
      <c r="AX28" s="9"/>
      <c r="AY28" s="1"/>
      <c r="AZ28" s="338"/>
      <c r="BA28" s="338"/>
      <c r="BB28" s="338"/>
      <c r="BC28" s="338"/>
      <c r="BD28" s="338"/>
      <c r="BE28" s="338"/>
    </row>
    <row r="29" spans="1:57" ht="26.25" customHeight="1" x14ac:dyDescent="0.15">
      <c r="A29" s="15"/>
      <c r="B29" s="255"/>
      <c r="C29" s="18">
        <v>4</v>
      </c>
      <c r="D29" s="13" t="s">
        <v>100</v>
      </c>
      <c r="E29" s="14" t="str">
        <f>'23年5月'!E29</f>
        <v>長谷川</v>
      </c>
      <c r="F29" s="14"/>
      <c r="G29" s="17"/>
      <c r="H29" s="7"/>
      <c r="I29" s="255"/>
      <c r="J29" s="18">
        <v>4</v>
      </c>
      <c r="K29" s="13" t="s">
        <v>100</v>
      </c>
      <c r="L29" s="47" t="str">
        <f>'23年5月'!L29</f>
        <v>市川</v>
      </c>
      <c r="M29" s="14"/>
      <c r="N29" s="78"/>
      <c r="O29" s="7"/>
      <c r="P29" s="255"/>
      <c r="Q29" s="18">
        <v>4</v>
      </c>
      <c r="R29" s="13" t="s">
        <v>100</v>
      </c>
      <c r="S29" s="14" t="str">
        <f>'23年5月'!S29</f>
        <v>長谷川</v>
      </c>
      <c r="T29" s="14"/>
      <c r="U29" s="17"/>
      <c r="V29" s="1"/>
      <c r="W29" s="255"/>
      <c r="X29" s="18">
        <v>4</v>
      </c>
      <c r="Y29" s="13" t="s">
        <v>100</v>
      </c>
      <c r="Z29" s="47" t="str">
        <f>'23年5月'!$Z$29</f>
        <v>大平</v>
      </c>
      <c r="AA29" s="14"/>
      <c r="AB29" s="78"/>
      <c r="AC29" s="1"/>
      <c r="AD29" s="255"/>
      <c r="AE29" s="18">
        <v>4</v>
      </c>
      <c r="AF29" s="13" t="s">
        <v>100</v>
      </c>
      <c r="AG29" s="22" t="str">
        <f>'23年5月'!$AG$29</f>
        <v>元重</v>
      </c>
      <c r="AH29" s="14"/>
      <c r="AI29" s="17"/>
      <c r="AJ29" s="9"/>
      <c r="AK29" s="251"/>
      <c r="AL29" s="316"/>
      <c r="AM29" s="18">
        <v>2</v>
      </c>
      <c r="AN29" s="81" t="s">
        <v>198</v>
      </c>
      <c r="AO29" s="14" t="str">
        <f>'23年5月'!$AO$29</f>
        <v>内野</v>
      </c>
      <c r="AP29" s="14"/>
      <c r="AQ29" s="17"/>
      <c r="AR29" s="9"/>
      <c r="AS29" s="9"/>
      <c r="AT29" s="9"/>
      <c r="AU29" s="9"/>
      <c r="AV29" s="9"/>
      <c r="AW29" s="9"/>
      <c r="AX29" s="9"/>
      <c r="AY29" s="1"/>
      <c r="AZ29" s="338"/>
      <c r="BA29" s="338"/>
      <c r="BB29" s="338"/>
      <c r="BC29" s="338"/>
      <c r="BD29" s="338"/>
      <c r="BE29" s="338"/>
    </row>
    <row r="30" spans="1:57" ht="26.25" customHeight="1" x14ac:dyDescent="0.15">
      <c r="A30" s="15"/>
      <c r="B30" s="256"/>
      <c r="C30" s="30"/>
      <c r="D30" s="27"/>
      <c r="E30" s="28"/>
      <c r="F30" s="28"/>
      <c r="G30" s="29"/>
      <c r="H30" s="7"/>
      <c r="I30" s="256"/>
      <c r="J30" s="30"/>
      <c r="K30" s="27"/>
      <c r="L30" s="14"/>
      <c r="M30" s="54"/>
      <c r="N30" s="29"/>
      <c r="O30" s="7"/>
      <c r="P30" s="256"/>
      <c r="Q30" s="30"/>
      <c r="R30" s="27"/>
      <c r="S30" s="28"/>
      <c r="T30" s="54"/>
      <c r="U30" s="29"/>
      <c r="V30" s="1"/>
      <c r="W30" s="256"/>
      <c r="X30" s="30"/>
      <c r="Y30" s="27"/>
      <c r="Z30" s="28"/>
      <c r="AA30" s="54"/>
      <c r="AB30" s="29"/>
      <c r="AC30" s="1"/>
      <c r="AD30" s="256"/>
      <c r="AE30" s="30"/>
      <c r="AF30" s="27"/>
      <c r="AG30" s="28"/>
      <c r="AH30" s="80"/>
      <c r="AI30" s="17"/>
      <c r="AJ30" s="9"/>
      <c r="AK30" s="251"/>
      <c r="AL30" s="316"/>
      <c r="AM30" s="18">
        <v>3</v>
      </c>
      <c r="AN30" s="195" t="s">
        <v>100</v>
      </c>
      <c r="AO30" s="74" t="str">
        <f>'23年5月'!$AO$30</f>
        <v>長谷川</v>
      </c>
      <c r="AP30" s="22"/>
      <c r="AQ30" s="17"/>
      <c r="AR30" s="9"/>
      <c r="AS30" s="9"/>
      <c r="AT30" s="9"/>
      <c r="AU30" s="9"/>
      <c r="AV30" s="9"/>
      <c r="AW30" s="9"/>
      <c r="AX30" s="9"/>
      <c r="AY30" s="1"/>
      <c r="AZ30" s="337"/>
      <c r="BA30" s="75"/>
      <c r="BB30" s="75"/>
      <c r="BC30" s="76"/>
      <c r="BD30" s="76"/>
      <c r="BE30" s="76"/>
    </row>
    <row r="31" spans="1:57" ht="26.25" customHeight="1" x14ac:dyDescent="0.15">
      <c r="A31" s="34" t="s">
        <v>103</v>
      </c>
      <c r="B31" s="286" t="s">
        <v>104</v>
      </c>
      <c r="C31" s="227">
        <v>1</v>
      </c>
      <c r="D31" s="228" t="s">
        <v>105</v>
      </c>
      <c r="E31" s="221" t="str">
        <f>'23年5月'!E31</f>
        <v>市川</v>
      </c>
      <c r="F31" s="221"/>
      <c r="G31" s="36"/>
      <c r="H31" s="7"/>
      <c r="I31" s="286" t="s">
        <v>106</v>
      </c>
      <c r="J31" s="227">
        <v>1</v>
      </c>
      <c r="K31" s="228" t="s">
        <v>105</v>
      </c>
      <c r="L31" s="221" t="str">
        <f>'23年5月'!L31</f>
        <v>小笠原</v>
      </c>
      <c r="M31" s="57"/>
      <c r="N31" s="36"/>
      <c r="O31" s="7"/>
      <c r="P31" s="286" t="s">
        <v>107</v>
      </c>
      <c r="Q31" s="227">
        <v>1</v>
      </c>
      <c r="R31" s="228" t="s">
        <v>105</v>
      </c>
      <c r="S31" s="8" t="str">
        <f>'23年5月'!S31</f>
        <v>元重</v>
      </c>
      <c r="T31" s="221"/>
      <c r="U31" s="36"/>
      <c r="V31" s="1"/>
      <c r="W31" s="286" t="s">
        <v>108</v>
      </c>
      <c r="X31" s="224">
        <v>1</v>
      </c>
      <c r="Y31" s="228" t="s">
        <v>105</v>
      </c>
      <c r="Z31" s="221" t="str">
        <f>'23年5月'!$Z$31</f>
        <v>小笠原</v>
      </c>
      <c r="AA31" s="14"/>
      <c r="AB31" s="36"/>
      <c r="AC31" s="1"/>
      <c r="AD31" s="286" t="s">
        <v>109</v>
      </c>
      <c r="AE31" s="224">
        <v>1</v>
      </c>
      <c r="AF31" s="228" t="s">
        <v>105</v>
      </c>
      <c r="AG31" s="8" t="str">
        <f>'23年5月'!$AG$31</f>
        <v>小笠原</v>
      </c>
      <c r="AH31" s="221"/>
      <c r="AI31" s="36"/>
      <c r="AJ31" s="9"/>
      <c r="AK31" s="252"/>
      <c r="AL31" s="317"/>
      <c r="AM31" s="30">
        <v>4</v>
      </c>
      <c r="AN31" s="62"/>
      <c r="AO31" s="86"/>
      <c r="AP31" s="86"/>
      <c r="AQ31" s="17"/>
      <c r="AR31" s="9"/>
      <c r="AS31" s="9"/>
      <c r="AT31" s="9"/>
      <c r="AU31" s="9"/>
      <c r="AV31" s="9"/>
      <c r="AW31" s="9"/>
      <c r="AX31" s="9"/>
      <c r="AY31" s="1"/>
      <c r="AZ31" s="337"/>
      <c r="BA31" s="75"/>
      <c r="BB31" s="75"/>
      <c r="BC31" s="76"/>
      <c r="BD31" s="76"/>
      <c r="BE31" s="76"/>
    </row>
    <row r="32" spans="1:57" ht="26.25" customHeight="1" x14ac:dyDescent="0.15">
      <c r="A32" s="15"/>
      <c r="B32" s="255"/>
      <c r="C32" s="16">
        <v>2</v>
      </c>
      <c r="D32" s="13" t="s">
        <v>85</v>
      </c>
      <c r="E32" s="14" t="str">
        <f>'23年5月'!E32</f>
        <v>中野</v>
      </c>
      <c r="F32" s="14"/>
      <c r="G32" s="17"/>
      <c r="H32" s="7"/>
      <c r="I32" s="255"/>
      <c r="J32" s="16">
        <v>2</v>
      </c>
      <c r="K32" s="13" t="s">
        <v>85</v>
      </c>
      <c r="L32" s="14" t="str">
        <f>'23年5月'!L32</f>
        <v>長谷川</v>
      </c>
      <c r="M32" s="14"/>
      <c r="N32" s="17"/>
      <c r="O32" s="7"/>
      <c r="P32" s="255"/>
      <c r="Q32" s="16">
        <v>2</v>
      </c>
      <c r="R32" s="13" t="s">
        <v>85</v>
      </c>
      <c r="S32" s="14" t="str">
        <f>'23年5月'!S32</f>
        <v>小笠原</v>
      </c>
      <c r="T32" s="14"/>
      <c r="U32" s="17"/>
      <c r="V32" s="1"/>
      <c r="W32" s="255"/>
      <c r="X32" s="18">
        <v>2</v>
      </c>
      <c r="Y32" s="13" t="s">
        <v>85</v>
      </c>
      <c r="Z32" s="47" t="str">
        <f>'23年5月'!$Z$32</f>
        <v>中野</v>
      </c>
      <c r="AA32" s="14"/>
      <c r="AB32" s="78"/>
      <c r="AC32" s="1"/>
      <c r="AD32" s="255"/>
      <c r="AE32" s="18">
        <v>2</v>
      </c>
      <c r="AF32" s="13" t="s">
        <v>85</v>
      </c>
      <c r="AG32" s="14" t="str">
        <f>'23年5月'!$AG$32</f>
        <v>大崎</v>
      </c>
      <c r="AH32" s="14"/>
      <c r="AI32" s="17"/>
      <c r="AJ32" s="9"/>
      <c r="AK32" s="318" t="s">
        <v>111</v>
      </c>
      <c r="AL32" s="336" t="s">
        <v>112</v>
      </c>
      <c r="AM32" s="224">
        <v>1</v>
      </c>
      <c r="AN32" s="228" t="s">
        <v>105</v>
      </c>
      <c r="AO32" s="14" t="str">
        <f>'23年5月'!$AO$32</f>
        <v>牧</v>
      </c>
      <c r="AP32" s="14"/>
      <c r="AQ32" s="36"/>
      <c r="AR32" s="9"/>
      <c r="AS32" s="9"/>
      <c r="AT32" s="9"/>
      <c r="AU32" s="9"/>
      <c r="AV32" s="9"/>
      <c r="AW32" s="9"/>
      <c r="AX32" s="9"/>
      <c r="AY32" s="1"/>
      <c r="AZ32" s="337"/>
      <c r="BA32" s="75"/>
      <c r="BB32" s="75"/>
      <c r="BC32" s="76"/>
      <c r="BD32" s="76"/>
      <c r="BE32" s="76"/>
    </row>
    <row r="33" spans="1:57" ht="26.25" customHeight="1" x14ac:dyDescent="0.15">
      <c r="A33" s="15"/>
      <c r="B33" s="255"/>
      <c r="C33" s="16">
        <v>3</v>
      </c>
      <c r="D33" s="13" t="s">
        <v>113</v>
      </c>
      <c r="E33" s="14" t="str">
        <f>'23年5月'!E33</f>
        <v>大平</v>
      </c>
      <c r="F33" s="14"/>
      <c r="G33" s="17"/>
      <c r="H33" s="7"/>
      <c r="I33" s="255"/>
      <c r="J33" s="16">
        <v>3</v>
      </c>
      <c r="K33" s="13" t="s">
        <v>113</v>
      </c>
      <c r="L33" s="47" t="str">
        <f>'23年5月'!L33</f>
        <v>元重</v>
      </c>
      <c r="M33" s="14"/>
      <c r="N33" s="17"/>
      <c r="O33" s="7"/>
      <c r="P33" s="255"/>
      <c r="Q33" s="16">
        <v>3</v>
      </c>
      <c r="R33" s="13" t="s">
        <v>113</v>
      </c>
      <c r="S33" s="22" t="str">
        <f>'23年5月'!S33</f>
        <v>長谷川</v>
      </c>
      <c r="T33" s="14"/>
      <c r="U33" s="17"/>
      <c r="V33" s="1"/>
      <c r="W33" s="255"/>
      <c r="X33" s="18">
        <v>3</v>
      </c>
      <c r="Y33" s="13" t="s">
        <v>113</v>
      </c>
      <c r="Z33" s="47" t="str">
        <f>'23年5月'!$Z$33</f>
        <v>大平</v>
      </c>
      <c r="AA33" s="14"/>
      <c r="AB33" s="78"/>
      <c r="AC33" s="1"/>
      <c r="AD33" s="255"/>
      <c r="AE33" s="18">
        <v>3</v>
      </c>
      <c r="AF33" s="13" t="s">
        <v>113</v>
      </c>
      <c r="AG33" s="14" t="str">
        <f>'23年5月'!$AG$33</f>
        <v>市川</v>
      </c>
      <c r="AH33" s="8"/>
      <c r="AI33" s="17"/>
      <c r="AJ33" s="9"/>
      <c r="AK33" s="251"/>
      <c r="AL33" s="316"/>
      <c r="AM33" s="18">
        <v>2</v>
      </c>
      <c r="AN33" s="13" t="s">
        <v>85</v>
      </c>
      <c r="AO33" s="14" t="str">
        <f>'23年5月'!$AO$33</f>
        <v>中野</v>
      </c>
      <c r="AP33" s="14"/>
      <c r="AQ33" s="17"/>
      <c r="AR33" s="9"/>
      <c r="AS33" s="9"/>
      <c r="AT33" s="9"/>
      <c r="AU33" s="9"/>
      <c r="AV33" s="9"/>
      <c r="AW33" s="9"/>
      <c r="AX33" s="9"/>
      <c r="AY33" s="1"/>
      <c r="AZ33" s="337"/>
      <c r="BA33" s="75"/>
      <c r="BB33" s="75"/>
      <c r="BC33" s="76"/>
      <c r="BD33" s="1"/>
      <c r="BE33" s="76"/>
    </row>
    <row r="34" spans="1:57" ht="26.25" customHeight="1" x14ac:dyDescent="0.15">
      <c r="A34" s="15"/>
      <c r="B34" s="255"/>
      <c r="C34" s="16">
        <v>4</v>
      </c>
      <c r="D34" s="13" t="s">
        <v>114</v>
      </c>
      <c r="E34" s="14" t="str">
        <f>'23年5月'!E34</f>
        <v>長谷川</v>
      </c>
      <c r="F34" s="14"/>
      <c r="G34" s="17"/>
      <c r="H34" s="7"/>
      <c r="I34" s="255"/>
      <c r="J34" s="16">
        <v>4</v>
      </c>
      <c r="K34" s="13" t="s">
        <v>114</v>
      </c>
      <c r="L34" s="14" t="str">
        <f>'23年5月'!L34</f>
        <v>中野</v>
      </c>
      <c r="M34" s="14"/>
      <c r="N34" s="17"/>
      <c r="O34" s="7"/>
      <c r="P34" s="255"/>
      <c r="Q34" s="16">
        <v>4</v>
      </c>
      <c r="R34" s="81" t="s">
        <v>114</v>
      </c>
      <c r="S34" s="47" t="str">
        <f>'23年5月'!S34</f>
        <v>牧</v>
      </c>
      <c r="T34" s="47"/>
      <c r="U34" s="17"/>
      <c r="V34" s="1"/>
      <c r="W34" s="255"/>
      <c r="X34" s="18">
        <v>4</v>
      </c>
      <c r="Y34" s="13" t="s">
        <v>114</v>
      </c>
      <c r="Z34" s="14" t="str">
        <f>'23年5月'!$Z$34</f>
        <v>牧</v>
      </c>
      <c r="AA34" s="8"/>
      <c r="AB34" s="17"/>
      <c r="AC34" s="1"/>
      <c r="AD34" s="255"/>
      <c r="AE34" s="18">
        <v>4</v>
      </c>
      <c r="AF34" s="13" t="s">
        <v>114</v>
      </c>
      <c r="AG34" s="14" t="str">
        <f>AF37</f>
        <v>4～</v>
      </c>
      <c r="AH34" s="14"/>
      <c r="AI34" s="17"/>
      <c r="AJ34" s="9"/>
      <c r="AK34" s="251"/>
      <c r="AL34" s="316"/>
      <c r="AM34" s="18">
        <v>3</v>
      </c>
      <c r="AN34" s="13" t="s">
        <v>113</v>
      </c>
      <c r="AO34" s="14" t="str">
        <f>'23年5月'!$AO$34</f>
        <v>大平</v>
      </c>
      <c r="AP34" s="14"/>
      <c r="AQ34" s="17"/>
      <c r="AR34" s="9"/>
      <c r="AS34" s="9"/>
      <c r="AT34" s="9"/>
      <c r="AU34" s="9"/>
      <c r="AV34" s="9"/>
      <c r="AW34" s="9"/>
      <c r="AX34" s="9"/>
      <c r="AY34" s="1"/>
      <c r="AZ34" s="337"/>
      <c r="BA34" s="75"/>
      <c r="BB34" s="75"/>
      <c r="BC34" s="76"/>
      <c r="BD34" s="76"/>
      <c r="BE34" s="76"/>
    </row>
    <row r="35" spans="1:57" ht="26.25" customHeight="1" x14ac:dyDescent="0.15">
      <c r="A35" s="15"/>
      <c r="B35" s="256"/>
      <c r="C35" s="26"/>
      <c r="D35" s="27"/>
      <c r="E35" s="28"/>
      <c r="F35" s="28"/>
      <c r="G35" s="29"/>
      <c r="H35" s="7"/>
      <c r="I35" s="256"/>
      <c r="J35" s="26"/>
      <c r="K35" s="27"/>
      <c r="L35" s="28"/>
      <c r="M35" s="28"/>
      <c r="N35" s="29"/>
      <c r="O35" s="7"/>
      <c r="P35" s="256"/>
      <c r="Q35" s="26"/>
      <c r="R35" s="27"/>
      <c r="S35" s="54"/>
      <c r="T35" s="28"/>
      <c r="U35" s="29"/>
      <c r="V35" s="1"/>
      <c r="W35" s="256"/>
      <c r="X35" s="30"/>
      <c r="Y35" s="27"/>
      <c r="Z35" s="28"/>
      <c r="AA35" s="28"/>
      <c r="AB35" s="29"/>
      <c r="AC35" s="1"/>
      <c r="AD35" s="256"/>
      <c r="AE35" s="30"/>
      <c r="AF35" s="27"/>
      <c r="AG35" s="28"/>
      <c r="AH35" s="28"/>
      <c r="AI35" s="29"/>
      <c r="AJ35" s="9"/>
      <c r="AK35" s="251"/>
      <c r="AL35" s="316"/>
      <c r="AM35" s="18">
        <v>4</v>
      </c>
      <c r="AN35" s="13" t="s">
        <v>114</v>
      </c>
      <c r="AO35" s="14" t="str">
        <f>'23年5月'!$AO$35</f>
        <v>市川</v>
      </c>
      <c r="AP35" s="14"/>
      <c r="AQ35" s="17"/>
      <c r="AR35" s="9"/>
      <c r="AS35" s="9"/>
      <c r="AT35" s="9"/>
      <c r="AU35" s="9"/>
      <c r="AV35" s="9"/>
      <c r="AW35" s="9"/>
      <c r="AX35" s="9"/>
      <c r="AY35" s="1"/>
      <c r="AZ35" s="337"/>
      <c r="BA35" s="75"/>
      <c r="BB35" s="75"/>
      <c r="BC35" s="76"/>
      <c r="BD35" s="76"/>
      <c r="BE35" s="76"/>
    </row>
    <row r="36" spans="1:57" ht="26.25" customHeight="1" x14ac:dyDescent="0.15">
      <c r="A36" s="34" t="s">
        <v>115</v>
      </c>
      <c r="B36" s="286" t="s">
        <v>116</v>
      </c>
      <c r="C36" s="227">
        <v>1</v>
      </c>
      <c r="D36" s="228" t="s">
        <v>192</v>
      </c>
      <c r="E36" s="221" t="str">
        <f>'23年5月'!E36</f>
        <v>大平</v>
      </c>
      <c r="F36" s="221"/>
      <c r="G36" s="36"/>
      <c r="H36" s="7"/>
      <c r="I36" s="286" t="s">
        <v>117</v>
      </c>
      <c r="J36" s="227">
        <v>1</v>
      </c>
      <c r="K36" s="228"/>
      <c r="L36" s="47" t="str">
        <f>'23年5月'!L36</f>
        <v>市川</v>
      </c>
      <c r="M36" s="221"/>
      <c r="N36" s="36"/>
      <c r="O36" s="7"/>
      <c r="P36" s="286" t="s">
        <v>118</v>
      </c>
      <c r="Q36" s="227">
        <v>1</v>
      </c>
      <c r="R36" s="228" t="s">
        <v>35</v>
      </c>
      <c r="S36" s="14" t="str">
        <f>'23年5月'!S36</f>
        <v>元重</v>
      </c>
      <c r="T36" s="66"/>
      <c r="U36" s="36"/>
      <c r="V36" s="1"/>
      <c r="W36" s="286" t="s">
        <v>119</v>
      </c>
      <c r="X36" s="224">
        <v>1</v>
      </c>
      <c r="Y36" s="228"/>
      <c r="Z36" s="221" t="str">
        <f>'23年5月'!$Z$36</f>
        <v>大平</v>
      </c>
      <c r="AA36" s="221"/>
      <c r="AB36" s="36"/>
      <c r="AC36" s="1"/>
      <c r="AD36" s="286" t="s">
        <v>120</v>
      </c>
      <c r="AE36" s="224">
        <v>1</v>
      </c>
      <c r="AF36" s="228" t="s">
        <v>35</v>
      </c>
      <c r="AG36" s="14" t="str">
        <f>'23年5月'!$AG$36</f>
        <v>小笠原</v>
      </c>
      <c r="AH36" s="66"/>
      <c r="AI36" s="36"/>
      <c r="AJ36" s="9"/>
      <c r="AK36" s="252"/>
      <c r="AL36" s="317"/>
      <c r="AM36" s="30"/>
      <c r="AN36" s="27"/>
      <c r="AO36" s="28"/>
      <c r="AP36" s="28"/>
      <c r="AQ36" s="29"/>
      <c r="AR36" s="82"/>
      <c r="AS36" s="9"/>
      <c r="AT36" s="9"/>
      <c r="AU36" s="9"/>
      <c r="AV36" s="9"/>
      <c r="AW36" s="9"/>
      <c r="AX36" s="9"/>
      <c r="AY36" s="1"/>
      <c r="AZ36" s="337"/>
      <c r="BA36" s="75"/>
      <c r="BB36" s="75"/>
      <c r="BC36" s="76"/>
      <c r="BD36" s="76"/>
      <c r="BE36" s="76"/>
    </row>
    <row r="37" spans="1:57" ht="26.25" customHeight="1" x14ac:dyDescent="0.15">
      <c r="A37" s="15"/>
      <c r="B37" s="256"/>
      <c r="C37" s="26">
        <v>2</v>
      </c>
      <c r="D37" s="27" t="s">
        <v>193</v>
      </c>
      <c r="E37" s="28" t="str">
        <f>'23年5月'!E37</f>
        <v>市川</v>
      </c>
      <c r="F37" s="28"/>
      <c r="G37" s="29"/>
      <c r="H37" s="7"/>
      <c r="I37" s="256"/>
      <c r="J37" s="26"/>
      <c r="K37" s="27"/>
      <c r="L37" s="28"/>
      <c r="M37" s="28"/>
      <c r="N37" s="29"/>
      <c r="O37" s="7"/>
      <c r="P37" s="256"/>
      <c r="Q37" s="26">
        <v>2</v>
      </c>
      <c r="R37" s="27" t="s">
        <v>46</v>
      </c>
      <c r="S37" s="83" t="str">
        <f>'23年5月'!S37</f>
        <v>長谷川</v>
      </c>
      <c r="T37" s="28"/>
      <c r="U37" s="29"/>
      <c r="V37" s="1"/>
      <c r="W37" s="256"/>
      <c r="X37" s="30"/>
      <c r="Y37" s="27"/>
      <c r="Z37" s="28"/>
      <c r="AA37" s="28"/>
      <c r="AB37" s="29"/>
      <c r="AC37" s="1"/>
      <c r="AD37" s="256"/>
      <c r="AE37" s="30">
        <v>2</v>
      </c>
      <c r="AF37" s="27" t="s">
        <v>46</v>
      </c>
      <c r="AG37" s="83" t="str">
        <f>'23年5月'!$AG$37</f>
        <v>市川</v>
      </c>
      <c r="AH37" s="28"/>
      <c r="AI37" s="17"/>
      <c r="AJ37" s="9"/>
      <c r="AK37" s="65" t="s">
        <v>121</v>
      </c>
      <c r="AL37" s="336" t="s">
        <v>122</v>
      </c>
      <c r="AM37" s="224">
        <v>1</v>
      </c>
      <c r="AN37" s="228" t="s">
        <v>35</v>
      </c>
      <c r="AO37" s="221" t="str">
        <f>'23年5月'!$AO$37</f>
        <v>大平</v>
      </c>
      <c r="AP37" s="57"/>
      <c r="AQ37" s="36"/>
      <c r="AR37" s="9"/>
      <c r="AS37" s="7"/>
      <c r="AT37" s="9"/>
      <c r="AU37" s="9"/>
      <c r="AV37" s="9"/>
      <c r="AW37" s="9"/>
      <c r="AX37" s="9"/>
      <c r="AY37" s="1"/>
      <c r="AZ37" s="337"/>
      <c r="BA37" s="75"/>
      <c r="BB37" s="75"/>
      <c r="BC37" s="76"/>
      <c r="BD37" s="76"/>
      <c r="BE37" s="76"/>
    </row>
    <row r="38" spans="1:57" ht="26.25" customHeight="1" x14ac:dyDescent="0.15">
      <c r="A38" s="34" t="s">
        <v>123</v>
      </c>
      <c r="B38" s="286" t="s">
        <v>124</v>
      </c>
      <c r="C38" s="340" t="s">
        <v>4</v>
      </c>
      <c r="D38" s="341"/>
      <c r="E38" s="221" t="str">
        <f>'23年5月'!E38</f>
        <v>加古</v>
      </c>
      <c r="F38" s="221"/>
      <c r="G38" s="36"/>
      <c r="H38" s="7"/>
      <c r="I38" s="41"/>
      <c r="J38" s="42"/>
      <c r="K38" s="42"/>
      <c r="L38" s="42"/>
      <c r="M38" s="42"/>
      <c r="N38" s="43"/>
      <c r="O38" s="7"/>
      <c r="P38" s="41"/>
      <c r="Q38" s="42"/>
      <c r="R38" s="42"/>
      <c r="S38" s="42"/>
      <c r="T38" s="9"/>
      <c r="U38" s="43"/>
      <c r="V38" s="1"/>
      <c r="W38" s="41"/>
      <c r="X38" s="42"/>
      <c r="Y38" s="42"/>
      <c r="Z38" s="42"/>
      <c r="AA38" s="42"/>
      <c r="AB38" s="43"/>
      <c r="AC38" s="1"/>
      <c r="AD38" s="41"/>
      <c r="AE38" s="42"/>
      <c r="AF38" s="42"/>
      <c r="AG38" s="42"/>
      <c r="AH38" s="9"/>
      <c r="AI38" s="43"/>
      <c r="AJ38" s="9"/>
      <c r="AK38" s="84"/>
      <c r="AL38" s="317"/>
      <c r="AM38" s="30">
        <v>2</v>
      </c>
      <c r="AN38" s="27" t="s">
        <v>46</v>
      </c>
      <c r="AO38" s="85" t="str">
        <f>'23年5月'!$AO$38</f>
        <v>牧</v>
      </c>
      <c r="AP38" s="86"/>
      <c r="AQ38" s="17"/>
      <c r="AR38" s="9"/>
      <c r="AS38" s="9"/>
      <c r="AT38" s="9"/>
      <c r="AU38" s="9"/>
      <c r="AV38" s="9"/>
      <c r="AW38" s="9"/>
      <c r="AX38" s="9"/>
      <c r="AY38" s="1"/>
      <c r="AZ38" s="337"/>
      <c r="BA38" s="75"/>
      <c r="BB38" s="75"/>
      <c r="BC38" s="76"/>
      <c r="BD38" s="1"/>
      <c r="BE38" s="76"/>
    </row>
    <row r="39" spans="1:57" ht="26.25" customHeight="1" x14ac:dyDescent="0.15">
      <c r="A39" s="15"/>
      <c r="B39" s="256"/>
      <c r="C39" s="26"/>
      <c r="D39" s="27"/>
      <c r="E39" s="28"/>
      <c r="F39" s="28"/>
      <c r="G39" s="29"/>
      <c r="H39" s="7"/>
      <c r="I39" s="87"/>
      <c r="J39" s="9"/>
      <c r="K39" s="9"/>
      <c r="L39" s="9"/>
      <c r="M39" s="9"/>
      <c r="N39" s="88"/>
      <c r="O39" s="7"/>
      <c r="P39" s="87"/>
      <c r="Q39" s="9"/>
      <c r="R39" s="9"/>
      <c r="S39" s="9"/>
      <c r="T39" s="9"/>
      <c r="U39" s="88"/>
      <c r="V39" s="1"/>
      <c r="W39" s="87"/>
      <c r="X39" s="9"/>
      <c r="Y39" s="9"/>
      <c r="Z39" s="9"/>
      <c r="AA39" s="9"/>
      <c r="AB39" s="88"/>
      <c r="AC39" s="1"/>
      <c r="AD39" s="87"/>
      <c r="AE39" s="9"/>
      <c r="AF39" s="9"/>
      <c r="AG39" s="9"/>
      <c r="AH39" s="9"/>
      <c r="AI39" s="88"/>
      <c r="AJ39" s="9"/>
      <c r="AK39" s="65" t="s">
        <v>128</v>
      </c>
      <c r="AL39" s="342" t="s">
        <v>129</v>
      </c>
      <c r="AM39" s="224">
        <v>1</v>
      </c>
      <c r="AN39" s="228" t="s">
        <v>29</v>
      </c>
      <c r="AO39" s="14" t="str">
        <f>'23年5月'!$AO$39</f>
        <v>元重</v>
      </c>
      <c r="AP39" s="14"/>
      <c r="AQ39" s="36"/>
      <c r="AR39" s="9"/>
      <c r="AS39" s="9"/>
      <c r="AT39" s="9"/>
      <c r="AU39" s="9"/>
      <c r="AV39" s="9"/>
      <c r="AW39" s="9"/>
      <c r="AX39" s="9"/>
      <c r="AY39" s="1"/>
      <c r="AZ39" s="1"/>
      <c r="BA39" s="1"/>
      <c r="BB39" s="1"/>
      <c r="BC39" s="1"/>
      <c r="BD39" s="1"/>
      <c r="BE39" s="1"/>
    </row>
    <row r="40" spans="1:57" ht="26.25" customHeight="1" thickBot="1" x14ac:dyDescent="0.2">
      <c r="A40" s="89"/>
      <c r="B40" s="90"/>
      <c r="C40" s="91"/>
      <c r="D40" s="91"/>
      <c r="E40" s="91"/>
      <c r="F40" s="91"/>
      <c r="G40" s="92"/>
      <c r="H40" s="7"/>
      <c r="I40" s="93"/>
      <c r="J40" s="94"/>
      <c r="K40" s="94"/>
      <c r="L40" s="94"/>
      <c r="M40" s="94"/>
      <c r="N40" s="95"/>
      <c r="O40" s="7"/>
      <c r="P40" s="93"/>
      <c r="Q40" s="94"/>
      <c r="R40" s="94"/>
      <c r="S40" s="94"/>
      <c r="T40" s="94"/>
      <c r="U40" s="95"/>
      <c r="V40" s="1"/>
      <c r="W40" s="93"/>
      <c r="X40" s="94"/>
      <c r="Y40" s="94"/>
      <c r="Z40" s="94"/>
      <c r="AA40" s="94"/>
      <c r="AB40" s="95"/>
      <c r="AC40" s="1"/>
      <c r="AD40" s="93"/>
      <c r="AE40" s="94"/>
      <c r="AF40" s="94"/>
      <c r="AG40" s="94"/>
      <c r="AH40" s="94"/>
      <c r="AI40" s="95"/>
      <c r="AJ40" s="9"/>
      <c r="AK40" s="84"/>
      <c r="AL40" s="342"/>
      <c r="AM40" s="26">
        <v>2</v>
      </c>
      <c r="AN40" s="27" t="s">
        <v>36</v>
      </c>
      <c r="AO40" s="28" t="str">
        <f>'23年5月'!$AO$40</f>
        <v>大平</v>
      </c>
      <c r="AP40" s="28"/>
      <c r="AQ40" s="29"/>
      <c r="AR40" s="9"/>
      <c r="AS40" s="9"/>
      <c r="AT40" s="352"/>
      <c r="AU40" s="353"/>
      <c r="AV40" s="353"/>
      <c r="AW40" s="353"/>
      <c r="AX40" s="353"/>
      <c r="AY40" s="1"/>
      <c r="AZ40" s="1"/>
      <c r="BA40" s="1"/>
      <c r="BB40" s="1"/>
      <c r="BC40" s="1"/>
      <c r="BD40" s="1"/>
      <c r="BE40" s="1"/>
    </row>
    <row r="41" spans="1:57" ht="26.25" customHeight="1" thickBot="1" x14ac:dyDescent="0.2">
      <c r="A41" s="96"/>
      <c r="B41" s="9"/>
      <c r="C41" s="354"/>
      <c r="D41" s="355"/>
      <c r="E41" s="355"/>
      <c r="F41" s="355"/>
      <c r="G41" s="9"/>
      <c r="H41" s="7"/>
      <c r="I41" s="9"/>
      <c r="J41" s="9"/>
      <c r="K41" s="9"/>
      <c r="L41" s="9"/>
      <c r="M41" s="9"/>
      <c r="N41" s="9"/>
      <c r="O41" s="7"/>
      <c r="P41" s="9"/>
      <c r="Q41" s="9"/>
      <c r="R41" s="9"/>
      <c r="S41" s="9"/>
      <c r="T41" s="9"/>
      <c r="U41" s="9"/>
      <c r="V41" s="1"/>
      <c r="W41" s="9"/>
      <c r="X41" s="9"/>
      <c r="Y41" s="9"/>
      <c r="Z41" s="9"/>
      <c r="AA41" s="9"/>
      <c r="AB41" s="9"/>
      <c r="AC41" s="1"/>
      <c r="AD41" s="9"/>
      <c r="AE41" s="9"/>
      <c r="AF41" s="9"/>
      <c r="AG41" s="9"/>
      <c r="AH41" s="9"/>
      <c r="AI41" s="9"/>
      <c r="AJ41" s="9"/>
      <c r="AK41" s="97" t="s">
        <v>132</v>
      </c>
      <c r="AL41" s="98" t="s">
        <v>133</v>
      </c>
      <c r="AM41" s="99"/>
      <c r="AN41" s="100"/>
      <c r="AO41" s="101" t="str">
        <f>'23年5月'!$AO$41</f>
        <v>長谷川</v>
      </c>
      <c r="AP41" s="101"/>
      <c r="AQ41" s="102"/>
      <c r="AR41" s="9"/>
      <c r="AS41" s="9"/>
      <c r="AT41" s="352"/>
      <c r="AU41" s="353"/>
      <c r="AV41" s="353"/>
      <c r="AW41" s="353"/>
      <c r="AX41" s="353"/>
      <c r="AY41" s="1"/>
      <c r="AZ41" s="1"/>
      <c r="BA41" s="1"/>
      <c r="BB41" s="1"/>
      <c r="BC41" s="1"/>
      <c r="BD41" s="1"/>
      <c r="BE41" s="1"/>
    </row>
    <row r="42" spans="1:57" ht="26.25" customHeight="1" x14ac:dyDescent="0.2">
      <c r="A42" s="96"/>
      <c r="B42" s="9"/>
      <c r="C42" s="356"/>
      <c r="D42" s="356"/>
      <c r="E42" s="356"/>
      <c r="F42" s="356"/>
      <c r="G42" s="9"/>
      <c r="H42" s="7"/>
      <c r="I42" s="9"/>
      <c r="J42" s="9"/>
      <c r="K42" s="9"/>
      <c r="L42" s="9"/>
      <c r="M42" s="9"/>
      <c r="N42" s="9"/>
      <c r="O42" s="7"/>
      <c r="P42" s="9"/>
      <c r="Q42" s="9"/>
      <c r="R42" s="9"/>
      <c r="S42" s="9"/>
      <c r="T42" s="9"/>
      <c r="U42" s="9"/>
      <c r="V42" s="1"/>
      <c r="W42" s="9"/>
      <c r="X42" s="9"/>
      <c r="Y42" s="9"/>
      <c r="Z42" s="9"/>
      <c r="AA42" s="9"/>
      <c r="AB42" s="9"/>
      <c r="AC42" s="1"/>
      <c r="AD42" s="9"/>
      <c r="AE42" s="9"/>
      <c r="AF42" s="9"/>
      <c r="AG42" s="9"/>
      <c r="AH42" s="9"/>
      <c r="AI42" s="9"/>
      <c r="AJ42" s="9"/>
      <c r="AK42" s="9"/>
      <c r="AL42" s="9"/>
      <c r="AM42" s="75"/>
      <c r="AN42" s="75"/>
      <c r="AO42" s="76"/>
      <c r="AP42" s="76"/>
      <c r="AQ42" s="76"/>
      <c r="AR42" s="9"/>
      <c r="AS42" s="196"/>
      <c r="AT42" s="9"/>
      <c r="AU42" s="75"/>
      <c r="AV42" s="75"/>
      <c r="AW42" s="75"/>
      <c r="AX42" s="9"/>
      <c r="AY42" s="1"/>
      <c r="AZ42" s="1"/>
      <c r="BA42" s="1"/>
      <c r="BB42" s="1"/>
      <c r="BC42" s="1"/>
      <c r="BD42" s="1"/>
      <c r="BE42" s="1"/>
    </row>
    <row r="43" spans="1:57" ht="29.25" customHeight="1" x14ac:dyDescent="0.15">
      <c r="A43" s="96"/>
      <c r="B43" s="9"/>
      <c r="C43" s="9"/>
      <c r="D43" s="7"/>
      <c r="E43" s="7"/>
      <c r="F43" s="7"/>
      <c r="G43" s="7"/>
      <c r="H43" s="7"/>
      <c r="I43" s="9"/>
      <c r="J43" s="9"/>
      <c r="K43" s="9"/>
      <c r="L43" s="7"/>
      <c r="M43" s="7"/>
      <c r="N43" s="7"/>
      <c r="O43" s="7"/>
      <c r="P43" s="9"/>
      <c r="Q43" s="9"/>
      <c r="R43" s="7"/>
      <c r="S43" s="7"/>
      <c r="T43" s="7"/>
      <c r="U43" s="7"/>
      <c r="V43" s="1"/>
      <c r="W43" s="9"/>
      <c r="X43" s="9"/>
      <c r="Y43" s="7"/>
      <c r="Z43" s="7"/>
      <c r="AA43" s="7"/>
      <c r="AB43" s="7"/>
      <c r="AC43" s="1"/>
      <c r="AD43" s="9"/>
      <c r="AE43" s="9"/>
      <c r="AF43" s="7"/>
      <c r="AG43" s="7"/>
      <c r="AH43" s="7"/>
      <c r="AI43" s="7"/>
      <c r="AJ43" s="9"/>
      <c r="AK43" s="9"/>
      <c r="AL43" s="9"/>
      <c r="AM43" s="75"/>
      <c r="AN43" s="75"/>
      <c r="AO43" s="76"/>
      <c r="AP43" s="76"/>
      <c r="AQ43" s="76"/>
      <c r="AR43" s="9"/>
      <c r="AS43" s="9"/>
      <c r="AT43" s="352"/>
      <c r="AU43" s="353"/>
      <c r="AV43" s="353"/>
      <c r="AW43" s="353"/>
      <c r="AX43" s="353"/>
      <c r="AY43" s="1"/>
      <c r="AZ43" s="1"/>
      <c r="BA43" s="1"/>
      <c r="BB43" s="1"/>
      <c r="BC43" s="1"/>
      <c r="BD43" s="1"/>
      <c r="BE43" s="1"/>
    </row>
    <row r="44" spans="1:57" ht="24" customHeight="1" x14ac:dyDescent="0.15">
      <c r="A44" s="9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"/>
      <c r="W44" s="7"/>
      <c r="X44" s="7"/>
      <c r="Y44" s="7"/>
      <c r="Z44" s="7"/>
      <c r="AA44" s="7"/>
      <c r="AB44" s="7"/>
      <c r="AC44" s="1"/>
      <c r="AD44" s="7"/>
      <c r="AE44" s="7"/>
      <c r="AF44" s="7"/>
      <c r="AG44" s="7"/>
      <c r="AH44" s="7"/>
      <c r="AI44" s="7"/>
      <c r="AJ44" s="9"/>
      <c r="AK44" s="9"/>
      <c r="AL44" s="9"/>
      <c r="AM44" s="75"/>
      <c r="AN44" s="75"/>
      <c r="AO44" s="75"/>
      <c r="AP44" s="75"/>
      <c r="AQ44" s="75"/>
      <c r="AR44" s="9"/>
      <c r="AS44" s="9"/>
      <c r="AT44" s="9"/>
      <c r="AU44" s="9"/>
      <c r="AV44" s="9"/>
      <c r="AW44" s="9"/>
      <c r="AX44" s="9"/>
      <c r="AY44" s="1"/>
      <c r="AZ44" s="1"/>
      <c r="BA44" s="1"/>
      <c r="BB44" s="1"/>
      <c r="BC44" s="1"/>
      <c r="BD44" s="1"/>
      <c r="BE44" s="1"/>
    </row>
    <row r="45" spans="1:57" ht="21.75" hidden="1" customHeight="1" thickBot="1" x14ac:dyDescent="0.2">
      <c r="A45" s="96" t="s">
        <v>135</v>
      </c>
      <c r="B45" s="357">
        <f>B2</f>
        <v>45047</v>
      </c>
      <c r="C45" s="357"/>
      <c r="D45" s="35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"/>
      <c r="W45" s="7"/>
      <c r="X45" s="7"/>
      <c r="Y45" s="7"/>
      <c r="Z45" s="7"/>
      <c r="AA45" s="7"/>
      <c r="AB45" s="7"/>
      <c r="AC45" s="1"/>
      <c r="AD45" s="7"/>
      <c r="AE45" s="7"/>
      <c r="AF45" s="7"/>
      <c r="AG45" s="7"/>
      <c r="AH45" s="7"/>
      <c r="AI45" s="7"/>
      <c r="AJ45" s="9"/>
      <c r="AK45" s="103"/>
      <c r="AL45" s="230"/>
      <c r="AM45" s="75"/>
      <c r="AN45" s="75"/>
      <c r="AO45" s="75"/>
      <c r="AP45" s="75"/>
      <c r="AQ45" s="75"/>
      <c r="AR45" s="9"/>
      <c r="AS45" s="9"/>
      <c r="AT45" s="9"/>
      <c r="AU45" s="9"/>
      <c r="AV45" s="9"/>
      <c r="AW45" s="9"/>
      <c r="AX45" s="9"/>
      <c r="AY45" s="1"/>
      <c r="AZ45" s="1"/>
      <c r="BA45" s="1"/>
      <c r="BB45" s="1"/>
      <c r="BC45" s="1"/>
      <c r="BD45" s="1"/>
      <c r="BE45" s="1"/>
    </row>
    <row r="46" spans="1:57" ht="32.25" hidden="1" customHeight="1" thickBot="1" x14ac:dyDescent="0.2">
      <c r="A46" s="104"/>
      <c r="B46" s="105" t="s">
        <v>136</v>
      </c>
      <c r="C46" s="106"/>
      <c r="D46" s="106" t="s">
        <v>137</v>
      </c>
      <c r="E46" s="106" t="s">
        <v>138</v>
      </c>
      <c r="F46" s="106" t="s">
        <v>139</v>
      </c>
      <c r="G46" s="107"/>
      <c r="H46" s="106"/>
      <c r="I46" s="105" t="s">
        <v>136</v>
      </c>
      <c r="J46" s="106"/>
      <c r="K46" s="106" t="s">
        <v>137</v>
      </c>
      <c r="L46" s="106"/>
      <c r="M46" s="106" t="s">
        <v>139</v>
      </c>
      <c r="N46" s="107"/>
      <c r="O46" s="106"/>
      <c r="P46" s="105" t="s">
        <v>136</v>
      </c>
      <c r="Q46" s="106"/>
      <c r="R46" s="106" t="s">
        <v>137</v>
      </c>
      <c r="S46" s="106"/>
      <c r="T46" s="106" t="s">
        <v>139</v>
      </c>
      <c r="U46" s="107"/>
      <c r="V46" s="106"/>
      <c r="W46" s="105" t="s">
        <v>136</v>
      </c>
      <c r="X46" s="106"/>
      <c r="Y46" s="106" t="s">
        <v>137</v>
      </c>
      <c r="Z46" s="106" t="s">
        <v>140</v>
      </c>
      <c r="AA46" s="106" t="s">
        <v>139</v>
      </c>
      <c r="AB46" s="107"/>
      <c r="AC46" s="106"/>
      <c r="AD46" s="105" t="s">
        <v>136</v>
      </c>
      <c r="AE46" s="106"/>
      <c r="AF46" s="106" t="s">
        <v>137</v>
      </c>
      <c r="AG46" s="106"/>
      <c r="AH46" s="106" t="s">
        <v>139</v>
      </c>
      <c r="AI46" s="107"/>
      <c r="AJ46" s="106"/>
      <c r="AK46" s="103"/>
      <c r="AL46" s="230"/>
      <c r="AM46" s="75"/>
      <c r="AN46" s="75"/>
      <c r="AO46" s="75"/>
      <c r="AP46" s="75"/>
      <c r="AQ46" s="75"/>
      <c r="AR46" s="106"/>
      <c r="AS46" s="105" t="s">
        <v>136</v>
      </c>
      <c r="AT46" s="106"/>
      <c r="AU46" s="106" t="s">
        <v>137</v>
      </c>
      <c r="AV46" s="106" t="s">
        <v>139</v>
      </c>
      <c r="AW46" s="106"/>
      <c r="AX46" s="108" t="s">
        <v>141</v>
      </c>
      <c r="AY46" s="1"/>
      <c r="AZ46" s="1"/>
      <c r="BA46" s="1"/>
      <c r="BB46" s="1"/>
      <c r="BC46" s="1"/>
      <c r="BD46" s="1"/>
      <c r="BE46" s="1"/>
    </row>
    <row r="47" spans="1:57" ht="32.25" hidden="1" customHeight="1" x14ac:dyDescent="0.15">
      <c r="A47" s="109" t="s">
        <v>142</v>
      </c>
      <c r="B47" s="110">
        <f>COUNTIF(E11:E39,"川崎")</f>
        <v>0</v>
      </c>
      <c r="C47" s="111"/>
      <c r="D47" s="110">
        <f>COUNTIF(F11:F39,"川崎")</f>
        <v>0</v>
      </c>
      <c r="E47" s="112"/>
      <c r="F47" s="112"/>
      <c r="G47" s="113">
        <f t="shared" ref="G47:G72" si="0">SUM(B47:F47)</f>
        <v>0</v>
      </c>
      <c r="H47" s="112"/>
      <c r="I47" s="110">
        <f>COUNTIF(L11:L39,"川崎")</f>
        <v>0</v>
      </c>
      <c r="J47" s="111"/>
      <c r="K47" s="110">
        <f>COUNTIF(M11:M39,"川崎")</f>
        <v>0</v>
      </c>
      <c r="L47" s="112"/>
      <c r="M47" s="112">
        <v>1</v>
      </c>
      <c r="N47" s="113">
        <f t="shared" ref="N47:N72" si="1">SUM(I47:M47)</f>
        <v>1</v>
      </c>
      <c r="O47" s="112"/>
      <c r="P47" s="110">
        <f>COUNTIF(S6:S39,"川崎")</f>
        <v>0</v>
      </c>
      <c r="Q47" s="111"/>
      <c r="R47" s="110">
        <f>COUNTIF(T11:T39,"川崎")</f>
        <v>0</v>
      </c>
      <c r="S47" s="112"/>
      <c r="T47" s="112">
        <v>1</v>
      </c>
      <c r="U47" s="113">
        <f t="shared" ref="U47:U72" si="2">SUM(P47:T47)</f>
        <v>1</v>
      </c>
      <c r="V47" s="112"/>
      <c r="W47" s="110">
        <f>COUNTIF(Z11:Z39,"川崎")</f>
        <v>0</v>
      </c>
      <c r="X47" s="111"/>
      <c r="Y47" s="110">
        <f>COUNTIF(AA11:AA39,"川崎")</f>
        <v>0</v>
      </c>
      <c r="Z47" s="112">
        <v>2</v>
      </c>
      <c r="AA47" s="112">
        <v>2</v>
      </c>
      <c r="AB47" s="113">
        <f t="shared" ref="AB47:AB72" si="3">SUM(W47:AA47)</f>
        <v>4</v>
      </c>
      <c r="AC47" s="112"/>
      <c r="AD47" s="110">
        <f>COUNTIF(AG6:AG39,"川崎")</f>
        <v>0</v>
      </c>
      <c r="AE47" s="111"/>
      <c r="AF47" s="110">
        <f>COUNTIF(AH6:AH39,"川崎")</f>
        <v>0</v>
      </c>
      <c r="AG47" s="112"/>
      <c r="AH47" s="112">
        <v>2</v>
      </c>
      <c r="AI47" s="113">
        <f t="shared" ref="AI47:AI72" si="4">SUM(AD47:AH47)</f>
        <v>2</v>
      </c>
      <c r="AJ47" s="112"/>
      <c r="AK47" s="105" t="s">
        <v>136</v>
      </c>
      <c r="AL47" s="114"/>
      <c r="AM47" s="106" t="s">
        <v>137</v>
      </c>
      <c r="AN47" s="106"/>
      <c r="AO47" s="106" t="s">
        <v>139</v>
      </c>
      <c r="AP47" s="106"/>
      <c r="AQ47" s="107"/>
      <c r="AR47" s="112"/>
      <c r="AS47" s="110">
        <f>COUNTIF(AV6:AV40,"川崎")</f>
        <v>0</v>
      </c>
      <c r="AT47" s="111"/>
      <c r="AU47" s="110">
        <f>COUNTIF(AW6:AX40,"川崎")</f>
        <v>0</v>
      </c>
      <c r="AV47" s="112"/>
      <c r="AW47" s="115">
        <f t="shared" ref="AW47:AW72" si="5">SUM(AS47:AV47)</f>
        <v>0</v>
      </c>
      <c r="AX47" s="116">
        <f t="shared" ref="AX47:AX72" si="6">G47+N47+U47+AB47+AI47+AQ48+AW47</f>
        <v>8</v>
      </c>
      <c r="AY47" s="1"/>
      <c r="AZ47" s="1"/>
      <c r="BA47" s="1"/>
      <c r="BB47" s="1"/>
      <c r="BC47" s="1"/>
      <c r="BD47" s="1"/>
      <c r="BE47" s="1"/>
    </row>
    <row r="48" spans="1:57" ht="32.25" hidden="1" customHeight="1" x14ac:dyDescent="0.15">
      <c r="A48" s="109" t="s">
        <v>143</v>
      </c>
      <c r="B48" s="110">
        <f>COUNTIF(E11:E39,"大平")</f>
        <v>4</v>
      </c>
      <c r="C48" s="111"/>
      <c r="D48" s="110">
        <f>COUNTIF(F11:F39,"大平")</f>
        <v>0</v>
      </c>
      <c r="E48" s="112"/>
      <c r="F48" s="112"/>
      <c r="G48" s="113">
        <f t="shared" si="0"/>
        <v>4</v>
      </c>
      <c r="H48" s="112"/>
      <c r="I48" s="110">
        <f>COUNTIF(L11:L39,"大平")</f>
        <v>0</v>
      </c>
      <c r="J48" s="111"/>
      <c r="K48" s="110">
        <f>COUNTIF(M11:M39,"大平")</f>
        <v>0</v>
      </c>
      <c r="L48" s="112"/>
      <c r="M48" s="112"/>
      <c r="N48" s="113">
        <f t="shared" si="1"/>
        <v>0</v>
      </c>
      <c r="O48" s="112"/>
      <c r="P48" s="110">
        <f>COUNTIF(S6:S39,"大平")</f>
        <v>0</v>
      </c>
      <c r="Q48" s="111"/>
      <c r="R48" s="110">
        <f>COUNTIF(T11:T39,"大平")</f>
        <v>0</v>
      </c>
      <c r="S48" s="112"/>
      <c r="T48" s="112"/>
      <c r="U48" s="113">
        <f t="shared" si="2"/>
        <v>0</v>
      </c>
      <c r="V48" s="112"/>
      <c r="W48" s="110">
        <f>COUNTIF(Z11:Z39,"大平")</f>
        <v>3</v>
      </c>
      <c r="X48" s="111"/>
      <c r="Y48" s="110">
        <f>COUNTIF(AA11:AA39,"大平")</f>
        <v>0</v>
      </c>
      <c r="Z48" s="112">
        <v>2</v>
      </c>
      <c r="AA48" s="112"/>
      <c r="AB48" s="113">
        <f t="shared" si="3"/>
        <v>5</v>
      </c>
      <c r="AC48" s="112"/>
      <c r="AD48" s="110">
        <f>COUNTIF(AG6:AG39,"大平")</f>
        <v>0</v>
      </c>
      <c r="AE48" s="111"/>
      <c r="AF48" s="110">
        <f>COUNTIF(AH6:AH39,"大平")</f>
        <v>0</v>
      </c>
      <c r="AG48" s="112"/>
      <c r="AH48" s="112"/>
      <c r="AI48" s="113">
        <f t="shared" si="4"/>
        <v>0</v>
      </c>
      <c r="AJ48" s="112"/>
      <c r="AK48" s="110">
        <f>COUNTIF(AO6:AO41,"川崎")</f>
        <v>0</v>
      </c>
      <c r="AL48" s="111"/>
      <c r="AM48" s="110">
        <f>COUNTIF(AP6:AP41,"川崎")</f>
        <v>0</v>
      </c>
      <c r="AN48" s="112"/>
      <c r="AO48" s="112"/>
      <c r="AP48" s="112"/>
      <c r="AQ48" s="113">
        <f t="shared" ref="AQ48:AQ73" si="7">SUM(AK48:AP48)</f>
        <v>0</v>
      </c>
      <c r="AR48" s="112"/>
      <c r="AS48" s="110">
        <f>COUNTIF(AV6:AV40,"大平")</f>
        <v>2</v>
      </c>
      <c r="AT48" s="111"/>
      <c r="AU48" s="110">
        <f>COUNTIF(AW6:AX40,"大平")</f>
        <v>0</v>
      </c>
      <c r="AV48" s="112"/>
      <c r="AW48" s="115">
        <f t="shared" si="5"/>
        <v>2</v>
      </c>
      <c r="AX48" s="116">
        <f t="shared" si="6"/>
        <v>17</v>
      </c>
      <c r="AY48" s="1"/>
      <c r="AZ48" s="1"/>
      <c r="BA48" s="1"/>
      <c r="BB48" s="1"/>
      <c r="BC48" s="1"/>
      <c r="BD48" s="1"/>
      <c r="BE48" s="1"/>
    </row>
    <row r="49" spans="1:65" ht="32.25" hidden="1" customHeight="1" x14ac:dyDescent="0.15">
      <c r="A49" s="109" t="s">
        <v>19</v>
      </c>
      <c r="B49" s="110">
        <f>COUNTIF(E11:E39,"市川")</f>
        <v>4</v>
      </c>
      <c r="C49" s="111"/>
      <c r="D49" s="110">
        <f>COUNTIF(F11:F39,"市川")</f>
        <v>0</v>
      </c>
      <c r="E49" s="112">
        <v>1</v>
      </c>
      <c r="F49" s="112"/>
      <c r="G49" s="113">
        <f t="shared" si="0"/>
        <v>5</v>
      </c>
      <c r="H49" s="112"/>
      <c r="I49" s="110">
        <f>COUNTIF(L11:L39,"市川")</f>
        <v>3</v>
      </c>
      <c r="J49" s="111"/>
      <c r="K49" s="110">
        <f>COUNTIF(M11:M39,"市川")</f>
        <v>0</v>
      </c>
      <c r="L49" s="112"/>
      <c r="M49" s="112"/>
      <c r="N49" s="113">
        <f t="shared" si="1"/>
        <v>3</v>
      </c>
      <c r="O49" s="112"/>
      <c r="P49" s="110">
        <f>COUNTIF(S6:S39,"市川")</f>
        <v>0</v>
      </c>
      <c r="Q49" s="111"/>
      <c r="R49" s="110">
        <f>COUNTIF(T11:T39,"市川")</f>
        <v>0</v>
      </c>
      <c r="S49" s="112"/>
      <c r="T49" s="112"/>
      <c r="U49" s="113">
        <f t="shared" si="2"/>
        <v>0</v>
      </c>
      <c r="V49" s="112"/>
      <c r="W49" s="110">
        <f>COUNTIF(Z11:Z39,"市川")</f>
        <v>0</v>
      </c>
      <c r="X49" s="111"/>
      <c r="Y49" s="110">
        <f>COUNTIF(AA11:AA39,"市川")</f>
        <v>0</v>
      </c>
      <c r="Z49" s="112">
        <v>2</v>
      </c>
      <c r="AA49" s="112"/>
      <c r="AB49" s="113">
        <f t="shared" si="3"/>
        <v>2</v>
      </c>
      <c r="AC49" s="112"/>
      <c r="AD49" s="110">
        <f>COUNTIF(AG6:AG39,"市川")</f>
        <v>5</v>
      </c>
      <c r="AE49" s="111"/>
      <c r="AF49" s="110">
        <f>COUNTIF(AH6:AH39,"市川")</f>
        <v>0</v>
      </c>
      <c r="AG49" s="112">
        <v>2</v>
      </c>
      <c r="AH49" s="112"/>
      <c r="AI49" s="113">
        <f t="shared" si="4"/>
        <v>7</v>
      </c>
      <c r="AJ49" s="112"/>
      <c r="AK49" s="110">
        <f>COUNTIF(AO6:AO41,"大平")</f>
        <v>6</v>
      </c>
      <c r="AL49" s="111"/>
      <c r="AM49" s="110">
        <f>COUNTIF(AP6:AP41,"大平")</f>
        <v>0</v>
      </c>
      <c r="AN49" s="112"/>
      <c r="AO49" s="112"/>
      <c r="AP49" s="112"/>
      <c r="AQ49" s="113">
        <f t="shared" si="7"/>
        <v>6</v>
      </c>
      <c r="AR49" s="112"/>
      <c r="AS49" s="110">
        <f>COUNTIF(AW6:AW40,"市川")</f>
        <v>0</v>
      </c>
      <c r="AT49" s="111"/>
      <c r="AU49" s="110">
        <f>COUNTIF(AW6:AX40,"市川")</f>
        <v>0</v>
      </c>
      <c r="AV49" s="112"/>
      <c r="AW49" s="115">
        <f t="shared" si="5"/>
        <v>0</v>
      </c>
      <c r="AX49" s="116">
        <f t="shared" si="6"/>
        <v>23</v>
      </c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ht="32.25" hidden="1" customHeight="1" x14ac:dyDescent="0.15">
      <c r="A50" s="109" t="s">
        <v>8</v>
      </c>
      <c r="B50" s="110">
        <f>COUNTIF(E11:E39,"三木")</f>
        <v>0</v>
      </c>
      <c r="C50" s="111"/>
      <c r="D50" s="110">
        <f>COUNTIF(F11:F39,"三木")</f>
        <v>0</v>
      </c>
      <c r="E50" s="112"/>
      <c r="F50" s="112"/>
      <c r="G50" s="113">
        <f t="shared" si="0"/>
        <v>0</v>
      </c>
      <c r="H50" s="112"/>
      <c r="I50" s="110">
        <f>COUNTIF(L11:L39,"三木")</f>
        <v>0</v>
      </c>
      <c r="J50" s="111"/>
      <c r="K50" s="110">
        <f>COUNTIF(M11:M39,"三木")</f>
        <v>0</v>
      </c>
      <c r="L50" s="112"/>
      <c r="M50" s="112"/>
      <c r="N50" s="113">
        <f t="shared" si="1"/>
        <v>0</v>
      </c>
      <c r="O50" s="112"/>
      <c r="P50" s="110">
        <f>COUNTIF(S6:S39,"三木")</f>
        <v>0</v>
      </c>
      <c r="Q50" s="111"/>
      <c r="R50" s="110">
        <f>COUNTIF(T11:T39,"三木")</f>
        <v>0</v>
      </c>
      <c r="S50" s="112"/>
      <c r="T50" s="112"/>
      <c r="U50" s="113">
        <f t="shared" si="2"/>
        <v>0</v>
      </c>
      <c r="V50" s="112"/>
      <c r="W50" s="110">
        <f>COUNTIF(Z11:Z39,"三木")</f>
        <v>0</v>
      </c>
      <c r="X50" s="111"/>
      <c r="Y50" s="110">
        <f>COUNTIF(AA11:AA39,"三木")</f>
        <v>0</v>
      </c>
      <c r="Z50" s="112">
        <v>2</v>
      </c>
      <c r="AA50" s="112"/>
      <c r="AB50" s="113">
        <f t="shared" si="3"/>
        <v>2</v>
      </c>
      <c r="AC50" s="112"/>
      <c r="AD50" s="110">
        <f>COUNTIF(AG6:AG39,"三木")</f>
        <v>0</v>
      </c>
      <c r="AE50" s="111"/>
      <c r="AF50" s="110">
        <f>COUNTIF(AH6:AH39,"三木")</f>
        <v>0</v>
      </c>
      <c r="AG50" s="112"/>
      <c r="AH50" s="112"/>
      <c r="AI50" s="113">
        <f t="shared" si="4"/>
        <v>0</v>
      </c>
      <c r="AJ50" s="112"/>
      <c r="AK50" s="110">
        <f>COUNTIF(AO6:AO41,"市川")</f>
        <v>6</v>
      </c>
      <c r="AL50" s="111"/>
      <c r="AM50" s="110">
        <f>COUNTIF(AP6:AP40,"市川")</f>
        <v>0</v>
      </c>
      <c r="AN50" s="112"/>
      <c r="AO50" s="112"/>
      <c r="AP50" s="112"/>
      <c r="AQ50" s="113">
        <f t="shared" si="7"/>
        <v>6</v>
      </c>
      <c r="AR50" s="112"/>
      <c r="AS50" s="110">
        <f>COUNTIF(AV6:AV40,"三木")</f>
        <v>0</v>
      </c>
      <c r="AT50" s="111"/>
      <c r="AU50" s="110">
        <f>COUNTIF(AW6:AX40,"三木")</f>
        <v>0</v>
      </c>
      <c r="AV50" s="112"/>
      <c r="AW50" s="115">
        <f t="shared" si="5"/>
        <v>0</v>
      </c>
      <c r="AX50" s="116">
        <f t="shared" si="6"/>
        <v>2</v>
      </c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ht="32.25" hidden="1" customHeight="1" x14ac:dyDescent="0.15">
      <c r="A51" s="109" t="s">
        <v>144</v>
      </c>
      <c r="B51" s="110">
        <f>COUNTIF(E11:E39,"星野")</f>
        <v>0</v>
      </c>
      <c r="C51" s="111"/>
      <c r="D51" s="110">
        <f>COUNTIF(F11:F39,"星野")</f>
        <v>0</v>
      </c>
      <c r="E51" s="112"/>
      <c r="F51" s="112"/>
      <c r="G51" s="113">
        <f t="shared" si="0"/>
        <v>0</v>
      </c>
      <c r="H51" s="112"/>
      <c r="I51" s="110">
        <f>COUNTIF(L11:L39,"星野")</f>
        <v>0</v>
      </c>
      <c r="J51" s="111"/>
      <c r="K51" s="110">
        <f>COUNTIF(M11:M39,"星野")</f>
        <v>0</v>
      </c>
      <c r="L51" s="112"/>
      <c r="M51" s="112"/>
      <c r="N51" s="113">
        <f t="shared" si="1"/>
        <v>0</v>
      </c>
      <c r="O51" s="112"/>
      <c r="P51" s="110">
        <f>COUNTIF(S6:S39,"星野")</f>
        <v>0</v>
      </c>
      <c r="Q51" s="111"/>
      <c r="R51" s="110">
        <f>COUNTIF(T11:T39,"星野")</f>
        <v>0</v>
      </c>
      <c r="S51" s="112"/>
      <c r="T51" s="112"/>
      <c r="U51" s="113">
        <f t="shared" si="2"/>
        <v>0</v>
      </c>
      <c r="V51" s="112"/>
      <c r="W51" s="110">
        <f>COUNTIF(Z11:Z39,"星野")</f>
        <v>0</v>
      </c>
      <c r="X51" s="111"/>
      <c r="Y51" s="110">
        <f>COUNTIF(AA11:AA39,"星野")</f>
        <v>0</v>
      </c>
      <c r="Z51" s="112">
        <v>2</v>
      </c>
      <c r="AA51" s="112"/>
      <c r="AB51" s="113">
        <f t="shared" si="3"/>
        <v>2</v>
      </c>
      <c r="AC51" s="112"/>
      <c r="AD51" s="110">
        <f>COUNTIF(AG6:AG39,"星野")</f>
        <v>0</v>
      </c>
      <c r="AE51" s="111"/>
      <c r="AF51" s="110">
        <f>COUNTIF(AH6:AH39,"星野")</f>
        <v>0</v>
      </c>
      <c r="AG51" s="112"/>
      <c r="AH51" s="112"/>
      <c r="AI51" s="113">
        <f t="shared" si="4"/>
        <v>0</v>
      </c>
      <c r="AJ51" s="112"/>
      <c r="AK51" s="110">
        <f>COUNTIF(AO6:AO40,"三木")</f>
        <v>0</v>
      </c>
      <c r="AL51" s="111"/>
      <c r="AM51" s="110">
        <f>COUNTIF(AP6:AP41,"三木")</f>
        <v>0</v>
      </c>
      <c r="AN51" s="112"/>
      <c r="AO51" s="112"/>
      <c r="AP51" s="112"/>
      <c r="AQ51" s="113">
        <f t="shared" si="7"/>
        <v>0</v>
      </c>
      <c r="AR51" s="112"/>
      <c r="AS51" s="110">
        <f>COUNTIF(AV6:AV40,"星野")</f>
        <v>0</v>
      </c>
      <c r="AT51" s="111"/>
      <c r="AU51" s="110">
        <f>COUNTIF(AW6:AX40,"星野")</f>
        <v>0</v>
      </c>
      <c r="AV51" s="112"/>
      <c r="AW51" s="115">
        <f t="shared" si="5"/>
        <v>0</v>
      </c>
      <c r="AX51" s="116">
        <f t="shared" si="6"/>
        <v>2</v>
      </c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ht="32.25" hidden="1" customHeight="1" x14ac:dyDescent="0.15">
      <c r="A52" s="109" t="s">
        <v>145</v>
      </c>
      <c r="B52" s="110">
        <f>COUNTIF(E11:E39,"山田")</f>
        <v>0</v>
      </c>
      <c r="C52" s="111"/>
      <c r="D52" s="110">
        <f>COUNTIF(F11:F39,"山田")</f>
        <v>0</v>
      </c>
      <c r="E52" s="112">
        <v>1</v>
      </c>
      <c r="F52" s="112">
        <v>1</v>
      </c>
      <c r="G52" s="113">
        <f t="shared" si="0"/>
        <v>2</v>
      </c>
      <c r="H52" s="112"/>
      <c r="I52" s="110">
        <f>COUNTIF(L11:L39,"山田")</f>
        <v>0</v>
      </c>
      <c r="J52" s="111"/>
      <c r="K52" s="110">
        <f>COUNTIF(M11:M39,"山田")</f>
        <v>0</v>
      </c>
      <c r="L52" s="112"/>
      <c r="M52" s="112">
        <v>1</v>
      </c>
      <c r="N52" s="113">
        <f t="shared" si="1"/>
        <v>1</v>
      </c>
      <c r="O52" s="112"/>
      <c r="P52" s="110">
        <f>COUNTIF(S6:S39,"山田")</f>
        <v>0</v>
      </c>
      <c r="Q52" s="111"/>
      <c r="R52" s="110">
        <f>COUNTIF(T11:T39,"山田")</f>
        <v>0</v>
      </c>
      <c r="S52" s="112"/>
      <c r="T52" s="112">
        <v>1</v>
      </c>
      <c r="U52" s="113">
        <f t="shared" si="2"/>
        <v>1</v>
      </c>
      <c r="V52" s="112"/>
      <c r="W52" s="110">
        <f>COUNTIF(Z11:Z39,"山田")</f>
        <v>0</v>
      </c>
      <c r="X52" s="111"/>
      <c r="Y52" s="110">
        <f>COUNTIF(AA11:AA39,"山田")</f>
        <v>0</v>
      </c>
      <c r="Z52" s="112"/>
      <c r="AA52" s="112"/>
      <c r="AB52" s="113">
        <f t="shared" si="3"/>
        <v>0</v>
      </c>
      <c r="AC52" s="112"/>
      <c r="AD52" s="110">
        <f>COUNTIF(AG6:AG39,"山田")</f>
        <v>0</v>
      </c>
      <c r="AE52" s="111"/>
      <c r="AF52" s="110">
        <f>COUNTIF(AH6:AH39,"山田")</f>
        <v>0</v>
      </c>
      <c r="AG52" s="112"/>
      <c r="AH52" s="112"/>
      <c r="AI52" s="113">
        <f t="shared" si="4"/>
        <v>0</v>
      </c>
      <c r="AJ52" s="112"/>
      <c r="AK52" s="110">
        <f>COUNTIF(AO6:AO41,"星野")</f>
        <v>0</v>
      </c>
      <c r="AL52" s="111"/>
      <c r="AM52" s="110">
        <f>COUNTIF(AP6:AP41,"星野")</f>
        <v>0</v>
      </c>
      <c r="AN52" s="112"/>
      <c r="AO52" s="112"/>
      <c r="AP52" s="112"/>
      <c r="AQ52" s="113">
        <f t="shared" si="7"/>
        <v>0</v>
      </c>
      <c r="AR52" s="112"/>
      <c r="AS52" s="110">
        <f>COUNTIF(AV6:AV40,"山田")</f>
        <v>0</v>
      </c>
      <c r="AT52" s="111"/>
      <c r="AU52" s="110">
        <f>COUNTIF(AW6:AX40,"山田")</f>
        <v>0</v>
      </c>
      <c r="AV52" s="112"/>
      <c r="AW52" s="115">
        <f t="shared" si="5"/>
        <v>0</v>
      </c>
      <c r="AX52" s="116">
        <f t="shared" si="6"/>
        <v>6</v>
      </c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ht="32.25" hidden="1" customHeight="1" x14ac:dyDescent="0.15">
      <c r="A53" s="109" t="s">
        <v>146</v>
      </c>
      <c r="B53" s="110">
        <f>COUNTIF(E12:E40,"吉松")</f>
        <v>0</v>
      </c>
      <c r="C53" s="111"/>
      <c r="D53" s="110">
        <f>COUNTIF(F12:F40,"吉松")</f>
        <v>0</v>
      </c>
      <c r="E53" s="112"/>
      <c r="F53" s="112">
        <v>1</v>
      </c>
      <c r="G53" s="113">
        <f t="shared" si="0"/>
        <v>1</v>
      </c>
      <c r="H53" s="112"/>
      <c r="I53" s="110">
        <f>COUNTIF(L11:L39,"吉松")</f>
        <v>0</v>
      </c>
      <c r="J53" s="111"/>
      <c r="K53" s="110">
        <f>COUNTIF(M11:M39,"吉松")</f>
        <v>0</v>
      </c>
      <c r="L53" s="112"/>
      <c r="M53" s="112"/>
      <c r="N53" s="113">
        <f t="shared" si="1"/>
        <v>0</v>
      </c>
      <c r="O53" s="112"/>
      <c r="P53" s="110">
        <f>COUNTIF(S11:S39,"吉松")</f>
        <v>0</v>
      </c>
      <c r="Q53" s="111"/>
      <c r="R53" s="110">
        <f>COUNTIF(T11:T39,"吉松")</f>
        <v>0</v>
      </c>
      <c r="S53" s="112"/>
      <c r="T53" s="112">
        <v>1</v>
      </c>
      <c r="U53" s="113">
        <f t="shared" si="2"/>
        <v>1</v>
      </c>
      <c r="V53" s="112"/>
      <c r="W53" s="110">
        <f>COUNTIF(Z11:Z39,"吉松")</f>
        <v>0</v>
      </c>
      <c r="X53" s="111"/>
      <c r="Y53" s="110">
        <f>COUNTIF(AA11:AA39,"吉松")</f>
        <v>0</v>
      </c>
      <c r="Z53" s="112">
        <v>2</v>
      </c>
      <c r="AA53" s="112"/>
      <c r="AB53" s="113">
        <f t="shared" si="3"/>
        <v>2</v>
      </c>
      <c r="AC53" s="112"/>
      <c r="AD53" s="110">
        <f>COUNTIF(AG7:AG40,"吉松")</f>
        <v>0</v>
      </c>
      <c r="AE53" s="111"/>
      <c r="AF53" s="110">
        <f>COUNTIF(AH7:AH40,"吉松")</f>
        <v>0</v>
      </c>
      <c r="AG53" s="112"/>
      <c r="AH53" s="112">
        <v>1</v>
      </c>
      <c r="AI53" s="113">
        <f t="shared" si="4"/>
        <v>1</v>
      </c>
      <c r="AJ53" s="112"/>
      <c r="AK53" s="110">
        <f>COUNTIF(AO6:AO41,"山田")</f>
        <v>0</v>
      </c>
      <c r="AL53" s="111"/>
      <c r="AM53" s="110">
        <f>COUNTIF(AP6:AP41,"山田")</f>
        <v>0</v>
      </c>
      <c r="AN53" s="112"/>
      <c r="AO53" s="112">
        <v>2</v>
      </c>
      <c r="AP53" s="112"/>
      <c r="AQ53" s="113">
        <f t="shared" si="7"/>
        <v>2</v>
      </c>
      <c r="AR53" s="112"/>
      <c r="AS53" s="110">
        <f>COUNTIF(AV7:AV41,"吉松")</f>
        <v>0</v>
      </c>
      <c r="AT53" s="111"/>
      <c r="AU53" s="110">
        <f>COUNTIF(AW7:AX41,"吉松")</f>
        <v>0</v>
      </c>
      <c r="AV53" s="112">
        <v>1</v>
      </c>
      <c r="AW53" s="115">
        <f t="shared" si="5"/>
        <v>1</v>
      </c>
      <c r="AX53" s="116">
        <f t="shared" si="6"/>
        <v>7</v>
      </c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ht="32.25" hidden="1" customHeight="1" x14ac:dyDescent="0.15">
      <c r="A54" s="109" t="s">
        <v>45</v>
      </c>
      <c r="B54" s="110">
        <f>COUNTIF(E11:E39,"山中")</f>
        <v>0</v>
      </c>
      <c r="C54" s="111"/>
      <c r="D54" s="110">
        <f>COUNTIF(F11:F39,"山中")</f>
        <v>0</v>
      </c>
      <c r="E54" s="112">
        <v>1</v>
      </c>
      <c r="F54" s="112"/>
      <c r="G54" s="113">
        <f t="shared" si="0"/>
        <v>1</v>
      </c>
      <c r="H54" s="112"/>
      <c r="I54" s="110">
        <f>COUNTIF(L11:L39,"山中")</f>
        <v>0</v>
      </c>
      <c r="J54" s="111"/>
      <c r="K54" s="110">
        <f>COUNTIF(M11:M39,"山中")</f>
        <v>0</v>
      </c>
      <c r="L54" s="112"/>
      <c r="M54" s="112"/>
      <c r="N54" s="113">
        <f t="shared" si="1"/>
        <v>0</v>
      </c>
      <c r="O54" s="112"/>
      <c r="P54" s="110">
        <f>COUNTIF(S6:S39,"山中")</f>
        <v>0</v>
      </c>
      <c r="Q54" s="111"/>
      <c r="R54" s="110">
        <f>COUNTIF(T11:T39,"山中")</f>
        <v>0</v>
      </c>
      <c r="S54" s="112"/>
      <c r="T54" s="112"/>
      <c r="U54" s="113">
        <f t="shared" si="2"/>
        <v>0</v>
      </c>
      <c r="V54" s="112"/>
      <c r="W54" s="110">
        <f>COUNTIF(Z11:Z39,"山中")</f>
        <v>0</v>
      </c>
      <c r="X54" s="111"/>
      <c r="Y54" s="110">
        <f>COUNTIF(AA11:AA39,"山中")</f>
        <v>0</v>
      </c>
      <c r="Z54" s="112"/>
      <c r="AA54" s="112"/>
      <c r="AB54" s="113">
        <f t="shared" si="3"/>
        <v>0</v>
      </c>
      <c r="AC54" s="112"/>
      <c r="AD54" s="110">
        <f>COUNTIF(AG6:AG39,"山中")</f>
        <v>0</v>
      </c>
      <c r="AE54" s="111"/>
      <c r="AF54" s="110">
        <f>COUNTIF(AH6:AH39,"山中")</f>
        <v>0</v>
      </c>
      <c r="AG54" s="112"/>
      <c r="AH54" s="112"/>
      <c r="AI54" s="113">
        <f t="shared" si="4"/>
        <v>0</v>
      </c>
      <c r="AJ54" s="112"/>
      <c r="AK54" s="110">
        <f>COUNTIF(AO7:AO42,"吉松")</f>
        <v>0</v>
      </c>
      <c r="AL54" s="111"/>
      <c r="AM54" s="110">
        <f>COUNTIF(AP6:AP41,"吉松")</f>
        <v>0</v>
      </c>
      <c r="AN54" s="112"/>
      <c r="AO54" s="112">
        <v>1</v>
      </c>
      <c r="AP54" s="112"/>
      <c r="AQ54" s="113">
        <f t="shared" si="7"/>
        <v>1</v>
      </c>
      <c r="AR54" s="112"/>
      <c r="AS54" s="110">
        <f>COUNTIF(AV6:AV40,"山中")</f>
        <v>0</v>
      </c>
      <c r="AT54" s="111"/>
      <c r="AU54" s="110">
        <f>COUNTIF(AW6:AX40,"山中")</f>
        <v>0</v>
      </c>
      <c r="AV54" s="112"/>
      <c r="AW54" s="115">
        <f t="shared" si="5"/>
        <v>0</v>
      </c>
      <c r="AX54" s="116">
        <f t="shared" si="6"/>
        <v>1</v>
      </c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ht="32.25" hidden="1" customHeight="1" x14ac:dyDescent="0.15">
      <c r="A55" s="109" t="s">
        <v>147</v>
      </c>
      <c r="B55" s="110">
        <f>COUNTIF(E12:E40,"加古")</f>
        <v>1</v>
      </c>
      <c r="C55" s="111"/>
      <c r="D55" s="110">
        <f>COUNTIF(F12:F40,"山中")</f>
        <v>0</v>
      </c>
      <c r="E55" s="112"/>
      <c r="F55" s="112"/>
      <c r="G55" s="113">
        <f t="shared" si="0"/>
        <v>1</v>
      </c>
      <c r="H55" s="112"/>
      <c r="I55" s="110">
        <f>COUNTIF(L12:L40,"山中")</f>
        <v>0</v>
      </c>
      <c r="J55" s="111"/>
      <c r="K55" s="110">
        <f>COUNTIF(M12:M40,"山中")</f>
        <v>0</v>
      </c>
      <c r="L55" s="112"/>
      <c r="M55" s="112"/>
      <c r="N55" s="113">
        <f t="shared" si="1"/>
        <v>0</v>
      </c>
      <c r="O55" s="112"/>
      <c r="P55" s="110">
        <f>COUNTIF(S7:S40,"山中")</f>
        <v>0</v>
      </c>
      <c r="Q55" s="111"/>
      <c r="R55" s="110">
        <f>COUNTIF(T12:T40,"山中")</f>
        <v>0</v>
      </c>
      <c r="S55" s="112"/>
      <c r="T55" s="112"/>
      <c r="U55" s="113">
        <f t="shared" si="2"/>
        <v>0</v>
      </c>
      <c r="V55" s="112"/>
      <c r="W55" s="110">
        <f>COUNTIF(Z12:Z40,"山中")</f>
        <v>0</v>
      </c>
      <c r="X55" s="111"/>
      <c r="Y55" s="110">
        <f>COUNTIF(AA12:AA40,"山中")</f>
        <v>0</v>
      </c>
      <c r="Z55" s="112"/>
      <c r="AA55" s="112"/>
      <c r="AB55" s="113">
        <f t="shared" si="3"/>
        <v>0</v>
      </c>
      <c r="AC55" s="112"/>
      <c r="AD55" s="110">
        <f>COUNTIF(AG7:AG40,"加古")</f>
        <v>1</v>
      </c>
      <c r="AE55" s="111"/>
      <c r="AF55" s="110">
        <f>COUNTIF(AH7:AH40,"山中")</f>
        <v>0</v>
      </c>
      <c r="AG55" s="112"/>
      <c r="AH55" s="112"/>
      <c r="AI55" s="113">
        <f t="shared" si="4"/>
        <v>1</v>
      </c>
      <c r="AJ55" s="112"/>
      <c r="AK55" s="110">
        <f>COUNTIF(AO6:AO41,"山中")</f>
        <v>0</v>
      </c>
      <c r="AL55" s="111"/>
      <c r="AM55" s="110">
        <f>COUNTIF(AP6:AP41,"山中")</f>
        <v>0</v>
      </c>
      <c r="AN55" s="112"/>
      <c r="AO55" s="112"/>
      <c r="AP55" s="112"/>
      <c r="AQ55" s="113">
        <f t="shared" si="7"/>
        <v>0</v>
      </c>
      <c r="AR55" s="112"/>
      <c r="AS55" s="110">
        <f>COUNTIF(AV7:AV41,"山中")</f>
        <v>0</v>
      </c>
      <c r="AT55" s="111"/>
      <c r="AU55" s="110">
        <f>COUNTIF(AW7:AX41,"山中")</f>
        <v>0</v>
      </c>
      <c r="AV55" s="112"/>
      <c r="AW55" s="115">
        <f t="shared" si="5"/>
        <v>0</v>
      </c>
      <c r="AX55" s="116">
        <f t="shared" si="6"/>
        <v>2</v>
      </c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ht="32.25" hidden="1" customHeight="1" thickBot="1" x14ac:dyDescent="0.2">
      <c r="A56" s="109" t="s">
        <v>148</v>
      </c>
      <c r="B56" s="110">
        <f>COUNTIF(E11:E39,"斎藤")</f>
        <v>0</v>
      </c>
      <c r="C56" s="111"/>
      <c r="D56" s="110">
        <f>COUNTIF(F11:F39,"斎藤")</f>
        <v>0</v>
      </c>
      <c r="E56" s="112"/>
      <c r="F56" s="112"/>
      <c r="G56" s="113">
        <f t="shared" si="0"/>
        <v>0</v>
      </c>
      <c r="H56" s="112"/>
      <c r="I56" s="110">
        <f>COUNTIF(L11:L39,"斎藤")</f>
        <v>0</v>
      </c>
      <c r="J56" s="111"/>
      <c r="K56" s="110">
        <f>COUNTIF(M11:M39,"斎藤")</f>
        <v>0</v>
      </c>
      <c r="L56" s="112"/>
      <c r="M56" s="112"/>
      <c r="N56" s="113">
        <f t="shared" si="1"/>
        <v>0</v>
      </c>
      <c r="O56" s="112"/>
      <c r="P56" s="110">
        <f>COUNTIF(S11:S39,"斎藤")</f>
        <v>0</v>
      </c>
      <c r="Q56" s="111"/>
      <c r="R56" s="110">
        <f>COUNTIF(T11:T39,"斎藤")</f>
        <v>0</v>
      </c>
      <c r="S56" s="112"/>
      <c r="T56" s="112"/>
      <c r="U56" s="113">
        <f t="shared" si="2"/>
        <v>0</v>
      </c>
      <c r="V56" s="112"/>
      <c r="W56" s="110">
        <f>COUNTIF(Z11:Z39,"斎藤")</f>
        <v>0</v>
      </c>
      <c r="X56" s="111"/>
      <c r="Y56" s="110">
        <f>COUNTIF(AA11:AA39,"斎藤")</f>
        <v>0</v>
      </c>
      <c r="Z56" s="112"/>
      <c r="AA56" s="112"/>
      <c r="AB56" s="113">
        <f t="shared" si="3"/>
        <v>0</v>
      </c>
      <c r="AC56" s="112"/>
      <c r="AD56" s="110">
        <f>COUNTIF(AG11:AG39,"斎藤")</f>
        <v>0</v>
      </c>
      <c r="AE56" s="111"/>
      <c r="AF56" s="110">
        <f>COUNTIF(AH6:AH39,"斎藤")</f>
        <v>0</v>
      </c>
      <c r="AG56" s="112"/>
      <c r="AH56" s="112"/>
      <c r="AI56" s="113">
        <f t="shared" si="4"/>
        <v>0</v>
      </c>
      <c r="AJ56" s="112"/>
      <c r="AK56" s="110">
        <f>COUNTIF(AO7:AO42,"山中")</f>
        <v>0</v>
      </c>
      <c r="AL56" s="111"/>
      <c r="AM56" s="110">
        <f>COUNTIF(AP7:AP42,"山中")</f>
        <v>0</v>
      </c>
      <c r="AN56" s="112"/>
      <c r="AO56" s="112"/>
      <c r="AP56" s="112"/>
      <c r="AQ56" s="113">
        <f t="shared" si="7"/>
        <v>0</v>
      </c>
      <c r="AR56" s="112"/>
      <c r="AS56" s="110">
        <f>COUNTIF(AW11:AW40,"斎藤")</f>
        <v>0</v>
      </c>
      <c r="AT56" s="111"/>
      <c r="AU56" s="110">
        <f>COUNTIF(AX6:AX40,"斎藤")</f>
        <v>0</v>
      </c>
      <c r="AV56" s="112"/>
      <c r="AW56" s="115">
        <f t="shared" si="5"/>
        <v>0</v>
      </c>
      <c r="AX56" s="116">
        <f t="shared" si="6"/>
        <v>0</v>
      </c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ht="32.25" hidden="1" customHeight="1" thickBot="1" x14ac:dyDescent="0.2">
      <c r="A57" s="109" t="s">
        <v>149</v>
      </c>
      <c r="B57" s="110">
        <f>COUNTIF(E11:E39,"奥野")</f>
        <v>0</v>
      </c>
      <c r="C57" s="111"/>
      <c r="D57" s="110">
        <f>COUNTIF(F11:F39,"奥野")</f>
        <v>0</v>
      </c>
      <c r="E57" s="112"/>
      <c r="F57" s="112"/>
      <c r="G57" s="113">
        <f t="shared" si="0"/>
        <v>0</v>
      </c>
      <c r="H57" s="112"/>
      <c r="I57" s="110">
        <f>COUNTIF(L11:L39,"奥野")</f>
        <v>0</v>
      </c>
      <c r="J57" s="111"/>
      <c r="K57" s="110">
        <f>COUNTIF(M11:M39,"奥野")</f>
        <v>0</v>
      </c>
      <c r="L57" s="112"/>
      <c r="M57" s="112"/>
      <c r="N57" s="113">
        <f t="shared" si="1"/>
        <v>0</v>
      </c>
      <c r="O57" s="112"/>
      <c r="P57" s="110">
        <f>COUNTIF(S11:S39,"奥野")</f>
        <v>0</v>
      </c>
      <c r="Q57" s="111"/>
      <c r="R57" s="110">
        <f>COUNTIF(T11:T39,"奥野")</f>
        <v>0</v>
      </c>
      <c r="S57" s="112"/>
      <c r="T57" s="112"/>
      <c r="U57" s="113">
        <f t="shared" si="2"/>
        <v>0</v>
      </c>
      <c r="V57" s="112"/>
      <c r="W57" s="110">
        <f>COUNTIF(Z11:Z39,"奥野")</f>
        <v>0</v>
      </c>
      <c r="X57" s="111"/>
      <c r="Y57" s="110">
        <f>COUNTIF(AA11:AA39,"奥野")</f>
        <v>0</v>
      </c>
      <c r="Z57" s="112"/>
      <c r="AA57" s="112"/>
      <c r="AB57" s="113">
        <f t="shared" si="3"/>
        <v>0</v>
      </c>
      <c r="AC57" s="112"/>
      <c r="AD57" s="110">
        <f>COUNTIF(AG11:AG39,"奥野")</f>
        <v>0</v>
      </c>
      <c r="AE57" s="111"/>
      <c r="AF57" s="110">
        <f>COUNTIF(AH6:AH39,"奥野")</f>
        <v>0</v>
      </c>
      <c r="AG57" s="112"/>
      <c r="AH57" s="112"/>
      <c r="AI57" s="113">
        <f t="shared" si="4"/>
        <v>0</v>
      </c>
      <c r="AJ57" s="112"/>
      <c r="AK57" s="110">
        <f>COUNTIF(AO11:AO41,"斎藤")</f>
        <v>0</v>
      </c>
      <c r="AL57" s="111"/>
      <c r="AM57" s="110">
        <f>COUNTIF(AP6:AP41,"斎藤")</f>
        <v>0</v>
      </c>
      <c r="AN57" s="112"/>
      <c r="AO57" s="112"/>
      <c r="AP57" s="112"/>
      <c r="AQ57" s="113">
        <f t="shared" si="7"/>
        <v>0</v>
      </c>
      <c r="AR57" s="112"/>
      <c r="AS57" s="110">
        <f>COUNTIF(AW11:AW40,"奥野")</f>
        <v>0</v>
      </c>
      <c r="AT57" s="111"/>
      <c r="AU57" s="110">
        <f>COUNTIF(AX6:AX40,"奥野")</f>
        <v>0</v>
      </c>
      <c r="AV57" s="112"/>
      <c r="AW57" s="115">
        <f t="shared" si="5"/>
        <v>0</v>
      </c>
      <c r="AX57" s="116">
        <f t="shared" si="6"/>
        <v>0</v>
      </c>
      <c r="AY57" s="1"/>
      <c r="AZ57" s="117"/>
      <c r="BA57" s="343" t="s">
        <v>150</v>
      </c>
      <c r="BB57" s="344"/>
      <c r="BC57" s="343" t="s">
        <v>151</v>
      </c>
      <c r="BD57" s="344"/>
      <c r="BE57" s="343" t="s">
        <v>152</v>
      </c>
      <c r="BF57" s="344"/>
      <c r="BG57" s="345" t="s">
        <v>153</v>
      </c>
      <c r="BH57" s="346"/>
      <c r="BI57" s="346"/>
      <c r="BJ57" s="346" t="s">
        <v>154</v>
      </c>
      <c r="BK57" s="347"/>
      <c r="BL57" s="348" t="s">
        <v>155</v>
      </c>
      <c r="BM57" s="347"/>
    </row>
    <row r="58" spans="1:65" ht="32.25" hidden="1" customHeight="1" thickBot="1" x14ac:dyDescent="0.2">
      <c r="A58" s="118" t="s">
        <v>156</v>
      </c>
      <c r="B58" s="110">
        <f>COUNTIF(E11:E39,"水野")</f>
        <v>0</v>
      </c>
      <c r="C58" s="111"/>
      <c r="D58" s="110">
        <f>COUNTIF(F11:F39,"水野")</f>
        <v>0</v>
      </c>
      <c r="E58" s="119"/>
      <c r="F58" s="119"/>
      <c r="G58" s="120">
        <f t="shared" si="0"/>
        <v>0</v>
      </c>
      <c r="H58" s="119"/>
      <c r="I58" s="110">
        <f>COUNTIF(L11:L39,"水野")</f>
        <v>0</v>
      </c>
      <c r="J58" s="111"/>
      <c r="K58" s="110">
        <f>COUNTIF(M11:M39,"水野")</f>
        <v>0</v>
      </c>
      <c r="L58" s="119"/>
      <c r="M58" s="119"/>
      <c r="N58" s="120">
        <f t="shared" si="1"/>
        <v>0</v>
      </c>
      <c r="O58" s="119"/>
      <c r="P58" s="110">
        <f>COUNTIF(S11:S39,"水野")</f>
        <v>0</v>
      </c>
      <c r="Q58" s="111"/>
      <c r="R58" s="110">
        <f>COUNTIF(T11:T39,"水野")</f>
        <v>0</v>
      </c>
      <c r="S58" s="119"/>
      <c r="T58" s="119"/>
      <c r="U58" s="121">
        <f t="shared" si="2"/>
        <v>0</v>
      </c>
      <c r="V58" s="119"/>
      <c r="W58" s="110">
        <f>COUNTIF(Z11:Z39,"水野")</f>
        <v>0</v>
      </c>
      <c r="X58" s="111"/>
      <c r="Y58" s="110">
        <f>COUNTIF(AA11:AA39,"水野")</f>
        <v>0</v>
      </c>
      <c r="Z58" s="119"/>
      <c r="AA58" s="119"/>
      <c r="AB58" s="120">
        <f t="shared" si="3"/>
        <v>0</v>
      </c>
      <c r="AC58" s="119"/>
      <c r="AD58" s="110">
        <f>COUNTIF(AG11:AG39,"水野")</f>
        <v>0</v>
      </c>
      <c r="AE58" s="111"/>
      <c r="AF58" s="110">
        <f>COUNTIF(AH6:AH39,"水野")</f>
        <v>0</v>
      </c>
      <c r="AG58" s="119"/>
      <c r="AH58" s="119"/>
      <c r="AI58" s="113">
        <f t="shared" si="4"/>
        <v>0</v>
      </c>
      <c r="AJ58" s="119"/>
      <c r="AK58" s="110">
        <f>COUNTIF(AO11:AO41,"奥野")</f>
        <v>0</v>
      </c>
      <c r="AL58" s="111"/>
      <c r="AM58" s="110">
        <f>COUNTIF(AP6:AP41,"奥野")</f>
        <v>0</v>
      </c>
      <c r="AN58" s="112"/>
      <c r="AO58" s="112"/>
      <c r="AP58" s="112"/>
      <c r="AQ58" s="113">
        <f t="shared" si="7"/>
        <v>0</v>
      </c>
      <c r="AR58" s="119"/>
      <c r="AS58" s="110">
        <f>COUNTIF(AW6:AW40,"水野")</f>
        <v>0</v>
      </c>
      <c r="AT58" s="111"/>
      <c r="AU58" s="110">
        <f>COUNTIF(AW6:AW40,"水野")</f>
        <v>0</v>
      </c>
      <c r="AV58" s="122"/>
      <c r="AW58" s="123">
        <f t="shared" si="5"/>
        <v>0</v>
      </c>
      <c r="AX58" s="124">
        <f t="shared" si="6"/>
        <v>0</v>
      </c>
      <c r="AY58" s="1"/>
      <c r="AZ58" s="125" t="s">
        <v>157</v>
      </c>
      <c r="BA58" s="126" t="s">
        <v>158</v>
      </c>
      <c r="BB58" s="127" t="s">
        <v>159</v>
      </c>
      <c r="BC58" s="128" t="s">
        <v>160</v>
      </c>
      <c r="BD58" s="129" t="s">
        <v>141</v>
      </c>
      <c r="BE58" s="126" t="s">
        <v>161</v>
      </c>
      <c r="BF58" s="127" t="s">
        <v>162</v>
      </c>
      <c r="BG58" s="128" t="s">
        <v>163</v>
      </c>
      <c r="BH58" s="130" t="s">
        <v>164</v>
      </c>
      <c r="BI58" s="130" t="s">
        <v>165</v>
      </c>
      <c r="BJ58" s="130" t="s">
        <v>161</v>
      </c>
      <c r="BK58" s="129" t="s">
        <v>162</v>
      </c>
      <c r="BL58" s="126" t="s">
        <v>161</v>
      </c>
      <c r="BM58" s="129" t="s">
        <v>162</v>
      </c>
    </row>
    <row r="59" spans="1:65" ht="32.25" hidden="1" customHeight="1" thickBot="1" x14ac:dyDescent="0.2">
      <c r="A59" s="131" t="s">
        <v>166</v>
      </c>
      <c r="B59" s="110">
        <f>COUNTIF(E11:E39,"光永")</f>
        <v>0</v>
      </c>
      <c r="C59" s="111"/>
      <c r="D59" s="110">
        <f>COUNTIF(F11:F39,"光永")</f>
        <v>0</v>
      </c>
      <c r="E59" s="132"/>
      <c r="F59" s="132"/>
      <c r="G59" s="133">
        <f t="shared" si="0"/>
        <v>0</v>
      </c>
      <c r="H59" s="132"/>
      <c r="I59" s="110">
        <f>COUNTIF(L11:L39,"光永")</f>
        <v>0</v>
      </c>
      <c r="J59" s="111"/>
      <c r="K59" s="110">
        <f>COUNTIF(M11:M39,"光永")</f>
        <v>0</v>
      </c>
      <c r="L59" s="132"/>
      <c r="M59" s="132"/>
      <c r="N59" s="133">
        <f t="shared" si="1"/>
        <v>0</v>
      </c>
      <c r="O59" s="132"/>
      <c r="P59" s="110">
        <f>COUNTIF(S11:S39,"光永")</f>
        <v>0</v>
      </c>
      <c r="Q59" s="111"/>
      <c r="R59" s="110">
        <f>COUNTIF(T11:T39,"光永")</f>
        <v>0</v>
      </c>
      <c r="S59" s="132"/>
      <c r="T59" s="132"/>
      <c r="U59" s="133">
        <f t="shared" si="2"/>
        <v>0</v>
      </c>
      <c r="V59" s="132"/>
      <c r="W59" s="110">
        <f>COUNTIF(Z11:Z39,"光永")</f>
        <v>0</v>
      </c>
      <c r="X59" s="111"/>
      <c r="Y59" s="110">
        <f>COUNTIF(AA11:AA39,"光永")</f>
        <v>0</v>
      </c>
      <c r="Z59" s="132">
        <v>2</v>
      </c>
      <c r="AA59" s="132"/>
      <c r="AB59" s="133">
        <f t="shared" si="3"/>
        <v>2</v>
      </c>
      <c r="AC59" s="132"/>
      <c r="AD59" s="110">
        <f>COUNTIF(AG11:AG39,"光永")</f>
        <v>0</v>
      </c>
      <c r="AE59" s="111"/>
      <c r="AF59" s="110">
        <f>COUNTIF(AH6:AH39,"光永")</f>
        <v>0</v>
      </c>
      <c r="AG59" s="132"/>
      <c r="AH59" s="132"/>
      <c r="AI59" s="133">
        <f t="shared" si="4"/>
        <v>0</v>
      </c>
      <c r="AJ59" s="132"/>
      <c r="AK59" s="110">
        <f>COUNTIF(AO6:AO41,"水野")</f>
        <v>0</v>
      </c>
      <c r="AL59" s="111"/>
      <c r="AM59" s="110">
        <f>COUNTIF(AO6:AO40,"水野")</f>
        <v>0</v>
      </c>
      <c r="AN59" s="119"/>
      <c r="AO59" s="119"/>
      <c r="AP59" s="119"/>
      <c r="AQ59" s="121">
        <f t="shared" si="7"/>
        <v>0</v>
      </c>
      <c r="AR59" s="132"/>
      <c r="AS59" s="110">
        <f>COUNTIF(AW6:AW40,"光永")</f>
        <v>0</v>
      </c>
      <c r="AT59" s="111"/>
      <c r="AU59" s="110">
        <f>COUNTIF(AX6:AX40,"光永")</f>
        <v>0</v>
      </c>
      <c r="AV59" s="132"/>
      <c r="AW59" s="134">
        <f t="shared" si="5"/>
        <v>0</v>
      </c>
      <c r="AX59" s="135">
        <f t="shared" si="6"/>
        <v>2</v>
      </c>
      <c r="AY59" s="1"/>
      <c r="AZ59" s="136" t="s">
        <v>166</v>
      </c>
      <c r="BA59" s="137">
        <v>1200</v>
      </c>
      <c r="BB59" s="138">
        <f t="shared" ref="BB59:BB72" si="8">AX59*BA59</f>
        <v>2400</v>
      </c>
      <c r="BC59" s="139"/>
      <c r="BD59" s="140">
        <f t="shared" ref="BD59:BD72" si="9">BC59*300</f>
        <v>0</v>
      </c>
      <c r="BE59" s="137">
        <f t="shared" ref="BE59:BE72" si="10">BB59*4+BD59</f>
        <v>9600</v>
      </c>
      <c r="BF59" s="138">
        <f t="shared" ref="BF59:BF72" si="11">BB59*3+BD59</f>
        <v>7200</v>
      </c>
      <c r="BG59" s="139">
        <v>340</v>
      </c>
      <c r="BH59" s="141">
        <v>5</v>
      </c>
      <c r="BI59" s="141">
        <f t="shared" ref="BI59:BI72" si="12">BG59*BH59</f>
        <v>1700</v>
      </c>
      <c r="BJ59" s="141">
        <f t="shared" ref="BJ59:BJ72" si="13">BI59*4</f>
        <v>6800</v>
      </c>
      <c r="BK59" s="142">
        <f t="shared" ref="BK59:BK72" si="14">BI59*3</f>
        <v>5100</v>
      </c>
      <c r="BL59" s="143">
        <f t="shared" ref="BL59:BM72" si="15">BE59+BJ59</f>
        <v>16400</v>
      </c>
      <c r="BM59" s="144">
        <f t="shared" si="15"/>
        <v>12300</v>
      </c>
    </row>
    <row r="60" spans="1:65" ht="32.25" hidden="1" customHeight="1" x14ac:dyDescent="0.15">
      <c r="A60" s="109" t="s">
        <v>50</v>
      </c>
      <c r="B60" s="110">
        <f>COUNTIF(E11:E39,"内野")</f>
        <v>3</v>
      </c>
      <c r="C60" s="111"/>
      <c r="D60" s="110">
        <f>COUNTIF(F11:F39,"内野")</f>
        <v>0</v>
      </c>
      <c r="E60" s="112"/>
      <c r="F60" s="112"/>
      <c r="G60" s="113">
        <f t="shared" si="0"/>
        <v>3</v>
      </c>
      <c r="H60" s="112"/>
      <c r="I60" s="110">
        <f>COUNTIF(L11:L39,"内野")</f>
        <v>3</v>
      </c>
      <c r="J60" s="111"/>
      <c r="K60" s="110">
        <f>COUNTIF(M11:M39,"内野")</f>
        <v>0</v>
      </c>
      <c r="L60" s="112"/>
      <c r="M60" s="112"/>
      <c r="N60" s="113">
        <f t="shared" si="1"/>
        <v>3</v>
      </c>
      <c r="O60" s="112"/>
      <c r="P60" s="110">
        <f>COUNTIF(S11:S39,"内野")</f>
        <v>0</v>
      </c>
      <c r="Q60" s="111"/>
      <c r="R60" s="110">
        <f>COUNTIF(T11:T39,"内野")</f>
        <v>0</v>
      </c>
      <c r="S60" s="112"/>
      <c r="T60" s="112"/>
      <c r="U60" s="113">
        <f t="shared" si="2"/>
        <v>0</v>
      </c>
      <c r="V60" s="112"/>
      <c r="W60" s="110">
        <f>COUNTIF(Z11:Z39,"内野")</f>
        <v>3</v>
      </c>
      <c r="X60" s="111"/>
      <c r="Y60" s="110">
        <f>COUNTIF(AA11:AA39,"内野")</f>
        <v>0</v>
      </c>
      <c r="Z60" s="112"/>
      <c r="AA60" s="112"/>
      <c r="AB60" s="113">
        <f t="shared" si="3"/>
        <v>3</v>
      </c>
      <c r="AC60" s="112"/>
      <c r="AD60" s="110">
        <f>COUNTIF(AG11:AG39,"内野")</f>
        <v>3</v>
      </c>
      <c r="AE60" s="111"/>
      <c r="AF60" s="110">
        <f>COUNTIF(AH6:AH39,"内野")</f>
        <v>0</v>
      </c>
      <c r="AG60" s="112"/>
      <c r="AH60" s="112"/>
      <c r="AI60" s="113">
        <f t="shared" si="4"/>
        <v>3</v>
      </c>
      <c r="AJ60" s="112"/>
      <c r="AK60" s="110">
        <f>COUNTIF(AO6:AO41,"光永")</f>
        <v>0</v>
      </c>
      <c r="AL60" s="111"/>
      <c r="AM60" s="110">
        <f>COUNTIF(AP6:AP40,"光永")</f>
        <v>0</v>
      </c>
      <c r="AN60" s="132"/>
      <c r="AO60" s="132"/>
      <c r="AP60" s="132"/>
      <c r="AQ60" s="133">
        <f t="shared" si="7"/>
        <v>0</v>
      </c>
      <c r="AR60" s="112"/>
      <c r="AS60" s="110">
        <f>COUNTIF(AW6:AW40,"内野")</f>
        <v>0</v>
      </c>
      <c r="AT60" s="111"/>
      <c r="AU60" s="110">
        <f>COUNTIF(AX6:AX40,"内野")</f>
        <v>0</v>
      </c>
      <c r="AV60" s="112"/>
      <c r="AW60" s="115">
        <f t="shared" si="5"/>
        <v>0</v>
      </c>
      <c r="AX60" s="116">
        <f t="shared" si="6"/>
        <v>15</v>
      </c>
      <c r="AY60" s="1"/>
      <c r="AZ60" s="145" t="s">
        <v>50</v>
      </c>
      <c r="BA60" s="146">
        <v>1150</v>
      </c>
      <c r="BB60" s="147">
        <f t="shared" si="8"/>
        <v>17250</v>
      </c>
      <c r="BC60" s="148">
        <v>9</v>
      </c>
      <c r="BD60" s="149">
        <f t="shared" si="9"/>
        <v>2700</v>
      </c>
      <c r="BE60" s="146">
        <f t="shared" si="10"/>
        <v>71700</v>
      </c>
      <c r="BF60" s="147">
        <f t="shared" si="11"/>
        <v>54450</v>
      </c>
      <c r="BG60" s="148"/>
      <c r="BH60" s="150">
        <v>5</v>
      </c>
      <c r="BI60" s="150">
        <f t="shared" si="12"/>
        <v>0</v>
      </c>
      <c r="BJ60" s="150">
        <f t="shared" si="13"/>
        <v>0</v>
      </c>
      <c r="BK60" s="151">
        <f t="shared" si="14"/>
        <v>0</v>
      </c>
      <c r="BL60" s="152">
        <f t="shared" si="15"/>
        <v>71700</v>
      </c>
      <c r="BM60" s="153">
        <f t="shared" si="15"/>
        <v>54450</v>
      </c>
    </row>
    <row r="61" spans="1:65" ht="32.25" hidden="1" customHeight="1" x14ac:dyDescent="0.15">
      <c r="A61" s="109" t="s">
        <v>13</v>
      </c>
      <c r="B61" s="110">
        <f>COUNTIF(E11:E39,"小笠原")</f>
        <v>0</v>
      </c>
      <c r="C61" s="111"/>
      <c r="D61" s="110">
        <f>COUNTIF(F11:F39,"小笠原")</f>
        <v>0</v>
      </c>
      <c r="E61" s="112">
        <v>1</v>
      </c>
      <c r="F61" s="112"/>
      <c r="G61" s="113">
        <f t="shared" si="0"/>
        <v>1</v>
      </c>
      <c r="H61" s="112"/>
      <c r="I61" s="110">
        <f>COUNTIF(L11:L39,"小笠原")</f>
        <v>3</v>
      </c>
      <c r="J61" s="111"/>
      <c r="K61" s="110">
        <f>COUNTIF(M11:M39,"小笠原")</f>
        <v>0</v>
      </c>
      <c r="L61" s="112"/>
      <c r="M61" s="112"/>
      <c r="N61" s="113">
        <f t="shared" si="1"/>
        <v>3</v>
      </c>
      <c r="O61" s="112"/>
      <c r="P61" s="110">
        <f>COUNTIF(S11:S39,"小笠原")</f>
        <v>3</v>
      </c>
      <c r="Q61" s="111"/>
      <c r="R61" s="110">
        <f>COUNTIF(T11:T39,"小笠原")</f>
        <v>0</v>
      </c>
      <c r="S61" s="112"/>
      <c r="T61" s="112"/>
      <c r="U61" s="113">
        <f t="shared" si="2"/>
        <v>3</v>
      </c>
      <c r="V61" s="112"/>
      <c r="W61" s="110">
        <f>COUNTIF(Z11:Z39,"小笠原")</f>
        <v>3</v>
      </c>
      <c r="X61" s="111"/>
      <c r="Y61" s="110">
        <f>COUNTIF(AA11:AA39,"小笠原")</f>
        <v>0</v>
      </c>
      <c r="Z61" s="112">
        <v>2</v>
      </c>
      <c r="AA61" s="112"/>
      <c r="AB61" s="113">
        <f t="shared" si="3"/>
        <v>5</v>
      </c>
      <c r="AC61" s="112"/>
      <c r="AD61" s="110">
        <f>COUNTIF(AG11:AG39,"小笠原")</f>
        <v>4</v>
      </c>
      <c r="AE61" s="111"/>
      <c r="AF61" s="110">
        <f>COUNTIF(AH6:AH39,"小笠原")</f>
        <v>0</v>
      </c>
      <c r="AG61" s="112"/>
      <c r="AH61" s="112"/>
      <c r="AI61" s="113">
        <f t="shared" si="4"/>
        <v>4</v>
      </c>
      <c r="AJ61" s="112"/>
      <c r="AK61" s="110">
        <f>COUNTIF(AO6:AO41,"内野")</f>
        <v>3</v>
      </c>
      <c r="AL61" s="111"/>
      <c r="AM61" s="110">
        <f>COUNTIF(AP6:AP40,"内野")</f>
        <v>0</v>
      </c>
      <c r="AN61" s="112"/>
      <c r="AO61" s="112"/>
      <c r="AP61" s="112"/>
      <c r="AQ61" s="113">
        <f t="shared" si="7"/>
        <v>3</v>
      </c>
      <c r="AR61" s="112"/>
      <c r="AS61" s="110">
        <f>COUNTIF(AW11:AW40,"小笠原")</f>
        <v>0</v>
      </c>
      <c r="AT61" s="111"/>
      <c r="AU61" s="110">
        <f>COUNTIF(AX6:AX40,"小笠原")</f>
        <v>0</v>
      </c>
      <c r="AV61" s="112"/>
      <c r="AW61" s="115">
        <f t="shared" si="5"/>
        <v>0</v>
      </c>
      <c r="AX61" s="116">
        <f t="shared" si="6"/>
        <v>19</v>
      </c>
      <c r="AY61" s="1"/>
      <c r="AZ61" s="145" t="s">
        <v>13</v>
      </c>
      <c r="BA61" s="146">
        <v>1150</v>
      </c>
      <c r="BB61" s="147">
        <f t="shared" si="8"/>
        <v>21850</v>
      </c>
      <c r="BC61" s="148">
        <v>5</v>
      </c>
      <c r="BD61" s="149">
        <f t="shared" si="9"/>
        <v>1500</v>
      </c>
      <c r="BE61" s="146">
        <f t="shared" si="10"/>
        <v>88900</v>
      </c>
      <c r="BF61" s="147">
        <f t="shared" si="11"/>
        <v>67050</v>
      </c>
      <c r="BG61" s="148">
        <v>340</v>
      </c>
      <c r="BH61" s="150">
        <v>6</v>
      </c>
      <c r="BI61" s="150">
        <f t="shared" si="12"/>
        <v>2040</v>
      </c>
      <c r="BJ61" s="150">
        <f t="shared" si="13"/>
        <v>8160</v>
      </c>
      <c r="BK61" s="151">
        <f t="shared" si="14"/>
        <v>6120</v>
      </c>
      <c r="BL61" s="152">
        <f t="shared" si="15"/>
        <v>97060</v>
      </c>
      <c r="BM61" s="153">
        <f t="shared" si="15"/>
        <v>73170</v>
      </c>
    </row>
    <row r="62" spans="1:65" ht="32.25" hidden="1" customHeight="1" x14ac:dyDescent="0.15">
      <c r="A62" s="109" t="s">
        <v>83</v>
      </c>
      <c r="B62" s="110">
        <f>COUNTIF(E11:E39,"大崎")</f>
        <v>0</v>
      </c>
      <c r="C62" s="111"/>
      <c r="D62" s="110">
        <f>COUNTIF(F11:F39,"大崎")</f>
        <v>0</v>
      </c>
      <c r="E62" s="112"/>
      <c r="F62" s="112"/>
      <c r="G62" s="113">
        <f t="shared" si="0"/>
        <v>0</v>
      </c>
      <c r="H62" s="112"/>
      <c r="I62" s="110">
        <f>COUNTIF(L11:L39,"大崎")</f>
        <v>0</v>
      </c>
      <c r="J62" s="111"/>
      <c r="K62" s="110">
        <f>COUNTIF(M11:M39,"大崎")</f>
        <v>0</v>
      </c>
      <c r="L62" s="112"/>
      <c r="M62" s="112"/>
      <c r="N62" s="113">
        <f t="shared" si="1"/>
        <v>0</v>
      </c>
      <c r="O62" s="112"/>
      <c r="P62" s="110">
        <f>COUNTIF(S11:S39,"大崎")</f>
        <v>0</v>
      </c>
      <c r="Q62" s="111"/>
      <c r="R62" s="110">
        <f>COUNTIF(T11:T39,"大崎")</f>
        <v>0</v>
      </c>
      <c r="S62" s="112"/>
      <c r="T62" s="112"/>
      <c r="U62" s="113">
        <f t="shared" si="2"/>
        <v>0</v>
      </c>
      <c r="V62" s="112"/>
      <c r="W62" s="110">
        <f>COUNTIF(Z11:Z39,"大崎")</f>
        <v>0</v>
      </c>
      <c r="X62" s="111"/>
      <c r="Y62" s="110">
        <f>COUNTIF(AA11:AA39,"大崎")</f>
        <v>0</v>
      </c>
      <c r="Z62" s="112">
        <v>2</v>
      </c>
      <c r="AA62" s="112"/>
      <c r="AB62" s="113">
        <f t="shared" si="3"/>
        <v>2</v>
      </c>
      <c r="AC62" s="112"/>
      <c r="AD62" s="110">
        <f>COUNTIF(AG11:AG39,"大崎")</f>
        <v>2</v>
      </c>
      <c r="AE62" s="111"/>
      <c r="AF62" s="110">
        <f>COUNTIF(AH6:AH39,"大崎")</f>
        <v>0</v>
      </c>
      <c r="AG62" s="112"/>
      <c r="AH62" s="112"/>
      <c r="AI62" s="113">
        <f t="shared" si="4"/>
        <v>2</v>
      </c>
      <c r="AJ62" s="112"/>
      <c r="AK62" s="110">
        <f>COUNTIF(AO11:AO40,"小笠原")</f>
        <v>3</v>
      </c>
      <c r="AL62" s="111"/>
      <c r="AM62" s="110">
        <f>COUNTIF(AP6:AP40,"小笠原")</f>
        <v>0</v>
      </c>
      <c r="AN62" s="112"/>
      <c r="AO62" s="112"/>
      <c r="AP62" s="112"/>
      <c r="AQ62" s="113">
        <f t="shared" si="7"/>
        <v>3</v>
      </c>
      <c r="AR62" s="112"/>
      <c r="AS62" s="110">
        <f>COUNTIF(AW6:AW40,"大崎")</f>
        <v>0</v>
      </c>
      <c r="AT62" s="111"/>
      <c r="AU62" s="110">
        <f>COUNTIF(AX6:AX40,"大崎")</f>
        <v>0</v>
      </c>
      <c r="AV62" s="112"/>
      <c r="AW62" s="115">
        <f t="shared" si="5"/>
        <v>0</v>
      </c>
      <c r="AX62" s="116">
        <f t="shared" si="6"/>
        <v>4</v>
      </c>
      <c r="AY62" s="1"/>
      <c r="AZ62" s="145" t="s">
        <v>83</v>
      </c>
      <c r="BA62" s="146">
        <v>970</v>
      </c>
      <c r="BB62" s="147">
        <f t="shared" si="8"/>
        <v>3880</v>
      </c>
      <c r="BC62" s="148">
        <v>1</v>
      </c>
      <c r="BD62" s="149">
        <f t="shared" si="9"/>
        <v>300</v>
      </c>
      <c r="BE62" s="146">
        <f t="shared" si="10"/>
        <v>15820</v>
      </c>
      <c r="BF62" s="147">
        <f t="shared" si="11"/>
        <v>11940</v>
      </c>
      <c r="BG62" s="148">
        <v>900</v>
      </c>
      <c r="BH62" s="150">
        <v>4</v>
      </c>
      <c r="BI62" s="150">
        <f t="shared" si="12"/>
        <v>3600</v>
      </c>
      <c r="BJ62" s="150">
        <f t="shared" si="13"/>
        <v>14400</v>
      </c>
      <c r="BK62" s="151">
        <f t="shared" si="14"/>
        <v>10800</v>
      </c>
      <c r="BL62" s="152">
        <f t="shared" si="15"/>
        <v>30220</v>
      </c>
      <c r="BM62" s="153">
        <f t="shared" si="15"/>
        <v>22740</v>
      </c>
    </row>
    <row r="63" spans="1:65" ht="32.25" hidden="1" customHeight="1" x14ac:dyDescent="0.15">
      <c r="A63" s="109" t="s">
        <v>167</v>
      </c>
      <c r="B63" s="110">
        <f>COUNTIF(E11:E39,"植田")</f>
        <v>0</v>
      </c>
      <c r="C63" s="111"/>
      <c r="D63" s="110">
        <f>COUNTIF(F11:F39,"植田")</f>
        <v>0</v>
      </c>
      <c r="E63" s="112"/>
      <c r="F63" s="112"/>
      <c r="G63" s="113">
        <f t="shared" si="0"/>
        <v>0</v>
      </c>
      <c r="H63" s="112"/>
      <c r="I63" s="110">
        <f>COUNTIF(L11:L39,"植田")</f>
        <v>0</v>
      </c>
      <c r="J63" s="111"/>
      <c r="K63" s="110">
        <f>COUNTIF(M11:M39,"植田")</f>
        <v>0</v>
      </c>
      <c r="L63" s="112"/>
      <c r="M63" s="112"/>
      <c r="N63" s="113">
        <f t="shared" si="1"/>
        <v>0</v>
      </c>
      <c r="O63" s="112"/>
      <c r="P63" s="110">
        <f>COUNTIF(S11:S39,"植田")</f>
        <v>0</v>
      </c>
      <c r="Q63" s="111"/>
      <c r="R63" s="110">
        <f>COUNTIF(T11:T39,"植田")</f>
        <v>0</v>
      </c>
      <c r="S63" s="112"/>
      <c r="T63" s="112"/>
      <c r="U63" s="113">
        <f t="shared" si="2"/>
        <v>0</v>
      </c>
      <c r="V63" s="112"/>
      <c r="W63" s="110">
        <f>COUNTIF(Z11:Z39,"植田")</f>
        <v>0</v>
      </c>
      <c r="X63" s="111"/>
      <c r="Y63" s="110">
        <f>COUNTIF(AA11:AA39,"植田")</f>
        <v>0</v>
      </c>
      <c r="Z63" s="112"/>
      <c r="AA63" s="112"/>
      <c r="AB63" s="113">
        <f t="shared" si="3"/>
        <v>0</v>
      </c>
      <c r="AC63" s="112"/>
      <c r="AD63" s="110">
        <f>COUNTIF(AG11:AG39,"植田")</f>
        <v>0</v>
      </c>
      <c r="AE63" s="111"/>
      <c r="AF63" s="110">
        <f>COUNTIF(AH6:AH39,"植田")</f>
        <v>0</v>
      </c>
      <c r="AG63" s="112"/>
      <c r="AH63" s="112"/>
      <c r="AI63" s="113">
        <f t="shared" si="4"/>
        <v>0</v>
      </c>
      <c r="AJ63" s="112"/>
      <c r="AK63" s="110">
        <f>COUNTIF(AO6:AO40,"大崎")</f>
        <v>0</v>
      </c>
      <c r="AL63" s="111"/>
      <c r="AM63" s="110">
        <f>COUNTIF(AP6:AP40,"大崎")</f>
        <v>0</v>
      </c>
      <c r="AN63" s="112"/>
      <c r="AO63" s="112"/>
      <c r="AP63" s="112"/>
      <c r="AQ63" s="113">
        <f t="shared" si="7"/>
        <v>0</v>
      </c>
      <c r="AR63" s="112"/>
      <c r="AS63" s="110">
        <f>COUNTIF(AW6:AW40,"植田")</f>
        <v>0</v>
      </c>
      <c r="AT63" s="111"/>
      <c r="AU63" s="110">
        <f>COUNTIF(AX6:AX40,"植田")</f>
        <v>0</v>
      </c>
      <c r="AV63" s="112"/>
      <c r="AW63" s="115">
        <f t="shared" si="5"/>
        <v>0</v>
      </c>
      <c r="AX63" s="116">
        <f t="shared" si="6"/>
        <v>0</v>
      </c>
      <c r="AY63" s="1"/>
      <c r="AZ63" s="145" t="s">
        <v>167</v>
      </c>
      <c r="BA63" s="146">
        <v>1000</v>
      </c>
      <c r="BB63" s="147">
        <f t="shared" si="8"/>
        <v>0</v>
      </c>
      <c r="BC63" s="148"/>
      <c r="BD63" s="149">
        <f t="shared" si="9"/>
        <v>0</v>
      </c>
      <c r="BE63" s="146">
        <f t="shared" si="10"/>
        <v>0</v>
      </c>
      <c r="BF63" s="147">
        <f t="shared" si="11"/>
        <v>0</v>
      </c>
      <c r="BG63" s="148">
        <v>600</v>
      </c>
      <c r="BH63" s="150">
        <v>1</v>
      </c>
      <c r="BI63" s="150">
        <f t="shared" si="12"/>
        <v>600</v>
      </c>
      <c r="BJ63" s="150">
        <f t="shared" si="13"/>
        <v>2400</v>
      </c>
      <c r="BK63" s="151">
        <f t="shared" si="14"/>
        <v>1800</v>
      </c>
      <c r="BL63" s="152">
        <f t="shared" si="15"/>
        <v>2400</v>
      </c>
      <c r="BM63" s="153">
        <f t="shared" si="15"/>
        <v>1800</v>
      </c>
    </row>
    <row r="64" spans="1:65" ht="32.25" hidden="1" customHeight="1" x14ac:dyDescent="0.15">
      <c r="A64" s="109" t="s">
        <v>168</v>
      </c>
      <c r="B64" s="110">
        <f>COUNTIF(E11:E39,"一柳")</f>
        <v>0</v>
      </c>
      <c r="C64" s="111"/>
      <c r="D64" s="110">
        <f>COUNTIF(F11:F39,"一柳")</f>
        <v>0</v>
      </c>
      <c r="E64" s="112"/>
      <c r="F64" s="112"/>
      <c r="G64" s="113">
        <f t="shared" si="0"/>
        <v>0</v>
      </c>
      <c r="H64" s="112"/>
      <c r="I64" s="110">
        <f>COUNTIF(L6:L39,"一柳")</f>
        <v>0</v>
      </c>
      <c r="J64" s="111"/>
      <c r="K64" s="110">
        <f>COUNTIF(M11:M39,"一柳")</f>
        <v>0</v>
      </c>
      <c r="L64" s="112"/>
      <c r="M64" s="112"/>
      <c r="N64" s="113">
        <f t="shared" si="1"/>
        <v>0</v>
      </c>
      <c r="O64" s="112"/>
      <c r="P64" s="110">
        <f>COUNTIF(S11:S39,"一柳")</f>
        <v>0</v>
      </c>
      <c r="Q64" s="111"/>
      <c r="R64" s="110">
        <f>COUNTIF(T11:T39,"一柳")</f>
        <v>0</v>
      </c>
      <c r="S64" s="112"/>
      <c r="T64" s="112"/>
      <c r="U64" s="113">
        <f t="shared" si="2"/>
        <v>0</v>
      </c>
      <c r="V64" s="112"/>
      <c r="W64" s="110">
        <f>COUNTIF(Z11:Z39,"一柳")</f>
        <v>0</v>
      </c>
      <c r="X64" s="111"/>
      <c r="Y64" s="110">
        <f>COUNTIF(AA11:AA39,"一柳")</f>
        <v>0</v>
      </c>
      <c r="Z64" s="112"/>
      <c r="AA64" s="112"/>
      <c r="AB64" s="113">
        <f t="shared" si="3"/>
        <v>0</v>
      </c>
      <c r="AC64" s="112"/>
      <c r="AD64" s="110">
        <f>COUNTIF(AG11:AG39,"一柳")</f>
        <v>0</v>
      </c>
      <c r="AE64" s="111"/>
      <c r="AF64" s="110">
        <f>COUNTIF(AH6:AH39,"一柳")</f>
        <v>0</v>
      </c>
      <c r="AG64" s="112"/>
      <c r="AH64" s="112"/>
      <c r="AI64" s="113">
        <f t="shared" si="4"/>
        <v>0</v>
      </c>
      <c r="AJ64" s="112"/>
      <c r="AK64" s="110">
        <f>COUNTIF(AO6:AO40,"植田")</f>
        <v>0</v>
      </c>
      <c r="AL64" s="111"/>
      <c r="AM64" s="110">
        <f>COUNTIF(AP6:AP40,"植田")</f>
        <v>0</v>
      </c>
      <c r="AN64" s="112"/>
      <c r="AO64" s="112"/>
      <c r="AP64" s="112"/>
      <c r="AQ64" s="113">
        <f t="shared" si="7"/>
        <v>0</v>
      </c>
      <c r="AR64" s="112"/>
      <c r="AS64" s="110">
        <f>COUNTIF(AW11:AW40,"一柳")</f>
        <v>0</v>
      </c>
      <c r="AT64" s="111"/>
      <c r="AU64" s="110">
        <f>COUNTIF(AX6:AX40,"一柳")</f>
        <v>0</v>
      </c>
      <c r="AV64" s="112"/>
      <c r="AW64" s="115">
        <f t="shared" si="5"/>
        <v>0</v>
      </c>
      <c r="AX64" s="116">
        <f t="shared" si="6"/>
        <v>0</v>
      </c>
      <c r="AY64" s="1"/>
      <c r="AZ64" s="145" t="s">
        <v>169</v>
      </c>
      <c r="BA64" s="146">
        <v>4000</v>
      </c>
      <c r="BB64" s="147">
        <f t="shared" si="8"/>
        <v>0</v>
      </c>
      <c r="BC64" s="148"/>
      <c r="BD64" s="149">
        <f t="shared" si="9"/>
        <v>0</v>
      </c>
      <c r="BE64" s="146">
        <f t="shared" si="10"/>
        <v>0</v>
      </c>
      <c r="BF64" s="147">
        <f t="shared" si="11"/>
        <v>0</v>
      </c>
      <c r="BG64" s="148">
        <v>550</v>
      </c>
      <c r="BH64" s="150">
        <v>3</v>
      </c>
      <c r="BI64" s="150">
        <f t="shared" si="12"/>
        <v>1650</v>
      </c>
      <c r="BJ64" s="150">
        <f t="shared" si="13"/>
        <v>6600</v>
      </c>
      <c r="BK64" s="151">
        <f t="shared" si="14"/>
        <v>4950</v>
      </c>
      <c r="BL64" s="152">
        <f t="shared" si="15"/>
        <v>6600</v>
      </c>
      <c r="BM64" s="153">
        <f t="shared" si="15"/>
        <v>4950</v>
      </c>
    </row>
    <row r="65" spans="1:65" ht="32.25" hidden="1" customHeight="1" x14ac:dyDescent="0.15">
      <c r="A65" s="109" t="s">
        <v>170</v>
      </c>
      <c r="B65" s="110">
        <f>COUNTIF(E11:E39,"加藤")</f>
        <v>0</v>
      </c>
      <c r="C65" s="111"/>
      <c r="D65" s="110">
        <f>COUNTIF(F11:F39,"加藤")</f>
        <v>0</v>
      </c>
      <c r="E65" s="112"/>
      <c r="F65" s="112"/>
      <c r="G65" s="113">
        <f t="shared" si="0"/>
        <v>0</v>
      </c>
      <c r="H65" s="112"/>
      <c r="I65" s="110">
        <f>COUNTIF(L11:L39,"加藤")</f>
        <v>0</v>
      </c>
      <c r="J65" s="111"/>
      <c r="K65" s="110">
        <f>COUNTIF(M11:M39,"加藤")</f>
        <v>0</v>
      </c>
      <c r="L65" s="112"/>
      <c r="M65" s="112"/>
      <c r="N65" s="113">
        <f t="shared" si="1"/>
        <v>0</v>
      </c>
      <c r="O65" s="112"/>
      <c r="P65" s="110">
        <f>COUNTIF(S11:S39,"加藤")</f>
        <v>0</v>
      </c>
      <c r="Q65" s="111"/>
      <c r="R65" s="110">
        <f>COUNTIF(T11:T39,"加藤")</f>
        <v>0</v>
      </c>
      <c r="S65" s="112"/>
      <c r="T65" s="112"/>
      <c r="U65" s="113">
        <f t="shared" si="2"/>
        <v>0</v>
      </c>
      <c r="V65" s="112"/>
      <c r="W65" s="110">
        <f>COUNTIF(Z11:Z39,"加藤")</f>
        <v>0</v>
      </c>
      <c r="X65" s="111"/>
      <c r="Y65" s="110">
        <f>COUNTIF(AA11:AA39,"加藤")</f>
        <v>0</v>
      </c>
      <c r="Z65" s="112"/>
      <c r="AA65" s="112"/>
      <c r="AB65" s="113">
        <f t="shared" si="3"/>
        <v>0</v>
      </c>
      <c r="AC65" s="112"/>
      <c r="AD65" s="110">
        <f>COUNTIF(AG11:AG39,"加藤")</f>
        <v>0</v>
      </c>
      <c r="AE65" s="111"/>
      <c r="AF65" s="110">
        <f>COUNTIF(AH6:AH39,"加藤")</f>
        <v>0</v>
      </c>
      <c r="AG65" s="112"/>
      <c r="AH65" s="112"/>
      <c r="AI65" s="113">
        <f t="shared" si="4"/>
        <v>0</v>
      </c>
      <c r="AJ65" s="112"/>
      <c r="AK65" s="110">
        <f>COUNTIF(AO11:AO40,"一柳")</f>
        <v>0</v>
      </c>
      <c r="AL65" s="111"/>
      <c r="AM65" s="110">
        <f>COUNTIF(AP6:AP40,"一柳")</f>
        <v>0</v>
      </c>
      <c r="AN65" s="112"/>
      <c r="AO65" s="112"/>
      <c r="AP65" s="112"/>
      <c r="AQ65" s="113">
        <f t="shared" si="7"/>
        <v>0</v>
      </c>
      <c r="AR65" s="112"/>
      <c r="AS65" s="110">
        <f>COUNTIF(AW11:AW40,"加藤")</f>
        <v>0</v>
      </c>
      <c r="AT65" s="111"/>
      <c r="AU65" s="110">
        <f>COUNTIF(AX6:AX40,"加藤")</f>
        <v>0</v>
      </c>
      <c r="AV65" s="112"/>
      <c r="AW65" s="115">
        <f t="shared" si="5"/>
        <v>0</v>
      </c>
      <c r="AX65" s="116">
        <f t="shared" si="6"/>
        <v>0</v>
      </c>
      <c r="AY65" s="1"/>
      <c r="AZ65" s="145" t="s">
        <v>171</v>
      </c>
      <c r="BA65" s="146">
        <v>850</v>
      </c>
      <c r="BB65" s="147">
        <f t="shared" si="8"/>
        <v>0</v>
      </c>
      <c r="BC65" s="148"/>
      <c r="BD65" s="149">
        <f t="shared" si="9"/>
        <v>0</v>
      </c>
      <c r="BE65" s="146">
        <f t="shared" si="10"/>
        <v>0</v>
      </c>
      <c r="BF65" s="147">
        <f t="shared" si="11"/>
        <v>0</v>
      </c>
      <c r="BG65" s="148"/>
      <c r="BH65" s="150">
        <v>2</v>
      </c>
      <c r="BI65" s="150">
        <f t="shared" si="12"/>
        <v>0</v>
      </c>
      <c r="BJ65" s="150">
        <f t="shared" si="13"/>
        <v>0</v>
      </c>
      <c r="BK65" s="151">
        <f t="shared" si="14"/>
        <v>0</v>
      </c>
      <c r="BL65" s="152">
        <f t="shared" si="15"/>
        <v>0</v>
      </c>
      <c r="BM65" s="153">
        <f t="shared" si="15"/>
        <v>0</v>
      </c>
    </row>
    <row r="66" spans="1:65" ht="32.25" hidden="1" customHeight="1" x14ac:dyDescent="0.15">
      <c r="A66" s="109" t="s">
        <v>172</v>
      </c>
      <c r="B66" s="110">
        <f>COUNTIF(E11:E39,"大原")</f>
        <v>0</v>
      </c>
      <c r="C66" s="111"/>
      <c r="D66" s="110">
        <f>COUNTIF(F11:F39,"大原")</f>
        <v>0</v>
      </c>
      <c r="E66" s="112"/>
      <c r="F66" s="112"/>
      <c r="G66" s="113">
        <f t="shared" si="0"/>
        <v>0</v>
      </c>
      <c r="H66" s="112"/>
      <c r="I66" s="110">
        <f>COUNTIF(L11:L39,"大原")</f>
        <v>0</v>
      </c>
      <c r="J66" s="111"/>
      <c r="K66" s="110">
        <f>COUNTIF(M11:M39,"大原")</f>
        <v>0</v>
      </c>
      <c r="L66" s="112"/>
      <c r="M66" s="112"/>
      <c r="N66" s="113">
        <f t="shared" si="1"/>
        <v>0</v>
      </c>
      <c r="O66" s="112"/>
      <c r="P66" s="110">
        <f>COUNTIF(S11:S39,"大原")</f>
        <v>0</v>
      </c>
      <c r="Q66" s="111"/>
      <c r="R66" s="110">
        <f>COUNTIF(T11:T39,"大原")</f>
        <v>0</v>
      </c>
      <c r="S66" s="112"/>
      <c r="T66" s="112"/>
      <c r="U66" s="113">
        <f t="shared" si="2"/>
        <v>0</v>
      </c>
      <c r="V66" s="112"/>
      <c r="W66" s="110">
        <f>COUNTIF(Z11:Z39,"大原")</f>
        <v>0</v>
      </c>
      <c r="X66" s="111"/>
      <c r="Y66" s="110">
        <f>COUNTIF(AA11:AA39,"大原")</f>
        <v>0</v>
      </c>
      <c r="Z66" s="112"/>
      <c r="AA66" s="112"/>
      <c r="AB66" s="113">
        <f t="shared" si="3"/>
        <v>0</v>
      </c>
      <c r="AC66" s="112"/>
      <c r="AD66" s="110">
        <f>COUNTIF(AG11:AG39,"大原")</f>
        <v>0</v>
      </c>
      <c r="AE66" s="111"/>
      <c r="AF66" s="110">
        <f>COUNTIF(AH11:AH39,"大原")</f>
        <v>0</v>
      </c>
      <c r="AG66" s="112"/>
      <c r="AH66" s="112"/>
      <c r="AI66" s="113">
        <f t="shared" si="4"/>
        <v>0</v>
      </c>
      <c r="AJ66" s="112"/>
      <c r="AK66" s="110">
        <f>COUNTIF(AO11:AO40,"加藤")</f>
        <v>0</v>
      </c>
      <c r="AL66" s="111"/>
      <c r="AM66" s="110">
        <f>COUNTIF(AP6:AP40,"加藤")</f>
        <v>0</v>
      </c>
      <c r="AN66" s="112"/>
      <c r="AO66" s="112"/>
      <c r="AP66" s="112"/>
      <c r="AQ66" s="113">
        <f t="shared" si="7"/>
        <v>0</v>
      </c>
      <c r="AR66" s="112"/>
      <c r="AS66" s="110">
        <f>COUNTIF(AW6:AW40,"大原")</f>
        <v>0</v>
      </c>
      <c r="AT66" s="111"/>
      <c r="AU66" s="110">
        <f>COUNTIF(AX6:AX40,"大原")</f>
        <v>0</v>
      </c>
      <c r="AV66" s="112"/>
      <c r="AW66" s="115">
        <f t="shared" si="5"/>
        <v>0</v>
      </c>
      <c r="AX66" s="116">
        <f t="shared" si="6"/>
        <v>0</v>
      </c>
      <c r="AY66" s="1"/>
      <c r="AZ66" s="145" t="s">
        <v>173</v>
      </c>
      <c r="BA66" s="146">
        <v>850</v>
      </c>
      <c r="BB66" s="147">
        <f t="shared" si="8"/>
        <v>0</v>
      </c>
      <c r="BC66" s="148"/>
      <c r="BD66" s="149">
        <f t="shared" si="9"/>
        <v>0</v>
      </c>
      <c r="BE66" s="146">
        <f t="shared" si="10"/>
        <v>0</v>
      </c>
      <c r="BF66" s="147">
        <f t="shared" si="11"/>
        <v>0</v>
      </c>
      <c r="BG66" s="148">
        <v>460</v>
      </c>
      <c r="BH66" s="150">
        <v>4</v>
      </c>
      <c r="BI66" s="150">
        <f t="shared" si="12"/>
        <v>1840</v>
      </c>
      <c r="BJ66" s="150">
        <f t="shared" si="13"/>
        <v>7360</v>
      </c>
      <c r="BK66" s="151">
        <f t="shared" si="14"/>
        <v>5520</v>
      </c>
      <c r="BL66" s="152">
        <f t="shared" si="15"/>
        <v>7360</v>
      </c>
      <c r="BM66" s="153">
        <f t="shared" si="15"/>
        <v>5520</v>
      </c>
    </row>
    <row r="67" spans="1:65" ht="32.25" hidden="1" customHeight="1" x14ac:dyDescent="0.15">
      <c r="A67" s="109" t="s">
        <v>174</v>
      </c>
      <c r="B67" s="110">
        <f>COUNTIF(E11:E39,"金澤")</f>
        <v>0</v>
      </c>
      <c r="C67" s="111"/>
      <c r="D67" s="110">
        <f>COUNTIF(F11:F39,"金澤")</f>
        <v>0</v>
      </c>
      <c r="E67" s="112"/>
      <c r="F67" s="112"/>
      <c r="G67" s="113">
        <f t="shared" si="0"/>
        <v>0</v>
      </c>
      <c r="H67" s="112"/>
      <c r="I67" s="110">
        <f>COUNTIF(L11:L39,"金澤")</f>
        <v>0</v>
      </c>
      <c r="J67" s="111"/>
      <c r="K67" s="110">
        <f>COUNTIF(M11:M39,"金澤")</f>
        <v>0</v>
      </c>
      <c r="L67" s="112"/>
      <c r="M67" s="112"/>
      <c r="N67" s="113">
        <f t="shared" si="1"/>
        <v>0</v>
      </c>
      <c r="O67" s="112"/>
      <c r="P67" s="110">
        <f>COUNTIF(S11:S39,"金澤")</f>
        <v>0</v>
      </c>
      <c r="Q67" s="111"/>
      <c r="R67" s="110">
        <f>COUNTIF(T11:T39,"金澤")</f>
        <v>0</v>
      </c>
      <c r="S67" s="112"/>
      <c r="T67" s="112"/>
      <c r="U67" s="113">
        <f t="shared" si="2"/>
        <v>0</v>
      </c>
      <c r="V67" s="112"/>
      <c r="W67" s="110">
        <f>COUNTIF(Z11:Z39,"金澤")</f>
        <v>0</v>
      </c>
      <c r="X67" s="111"/>
      <c r="Y67" s="110">
        <f>COUNTIF(AA11:AA39,"金澤")</f>
        <v>0</v>
      </c>
      <c r="Z67" s="112"/>
      <c r="AA67" s="112"/>
      <c r="AB67" s="113">
        <f t="shared" si="3"/>
        <v>0</v>
      </c>
      <c r="AC67" s="112"/>
      <c r="AD67" s="110">
        <f>COUNTIF(AG11:AG39,"金澤")</f>
        <v>0</v>
      </c>
      <c r="AE67" s="111"/>
      <c r="AF67" s="110">
        <f>COUNTIF(AH6:AH39,"金澤")</f>
        <v>0</v>
      </c>
      <c r="AG67" s="112"/>
      <c r="AH67" s="112"/>
      <c r="AI67" s="113">
        <f t="shared" si="4"/>
        <v>0</v>
      </c>
      <c r="AJ67" s="112"/>
      <c r="AK67" s="110">
        <f>COUNTIF(AO6:AO41,"大原")</f>
        <v>0</v>
      </c>
      <c r="AL67" s="111"/>
      <c r="AM67" s="110">
        <f>COUNTIF(AP6:AP41,"大原")</f>
        <v>0</v>
      </c>
      <c r="AN67" s="112"/>
      <c r="AO67" s="112"/>
      <c r="AP67" s="112"/>
      <c r="AQ67" s="113">
        <f t="shared" si="7"/>
        <v>0</v>
      </c>
      <c r="AR67" s="112"/>
      <c r="AS67" s="110">
        <f>COUNTIF(AV6:AV40,"金澤")</f>
        <v>0</v>
      </c>
      <c r="AT67" s="111"/>
      <c r="AU67" s="110">
        <f>COUNTIF(AW6:AX40,"金澤")</f>
        <v>0</v>
      </c>
      <c r="AV67" s="112"/>
      <c r="AW67" s="115">
        <f t="shared" si="5"/>
        <v>0</v>
      </c>
      <c r="AX67" s="116">
        <f t="shared" si="6"/>
        <v>0</v>
      </c>
      <c r="AY67" s="1"/>
      <c r="AZ67" s="145" t="s">
        <v>175</v>
      </c>
      <c r="BA67" s="146">
        <v>850</v>
      </c>
      <c r="BB67" s="147">
        <f t="shared" si="8"/>
        <v>0</v>
      </c>
      <c r="BC67" s="148"/>
      <c r="BD67" s="149">
        <f t="shared" si="9"/>
        <v>0</v>
      </c>
      <c r="BE67" s="146">
        <f t="shared" si="10"/>
        <v>0</v>
      </c>
      <c r="BF67" s="147">
        <f t="shared" si="11"/>
        <v>0</v>
      </c>
      <c r="BG67" s="148"/>
      <c r="BH67" s="150">
        <v>4</v>
      </c>
      <c r="BI67" s="150">
        <f t="shared" si="12"/>
        <v>0</v>
      </c>
      <c r="BJ67" s="150">
        <f t="shared" si="13"/>
        <v>0</v>
      </c>
      <c r="BK67" s="151">
        <f t="shared" si="14"/>
        <v>0</v>
      </c>
      <c r="BL67" s="152">
        <f t="shared" si="15"/>
        <v>0</v>
      </c>
      <c r="BM67" s="153">
        <f t="shared" si="15"/>
        <v>0</v>
      </c>
    </row>
    <row r="68" spans="1:65" ht="32.25" hidden="1" customHeight="1" x14ac:dyDescent="0.15">
      <c r="A68" s="154" t="s">
        <v>176</v>
      </c>
      <c r="B68" s="110">
        <f>COUNTIF(E11:E39,"富田")</f>
        <v>0</v>
      </c>
      <c r="C68" s="111"/>
      <c r="D68" s="110">
        <f>COUNTIF(F11:F39,"富田")</f>
        <v>0</v>
      </c>
      <c r="E68" s="119"/>
      <c r="F68" s="119"/>
      <c r="G68" s="121">
        <f t="shared" si="0"/>
        <v>0</v>
      </c>
      <c r="H68" s="119"/>
      <c r="I68" s="110">
        <f>COUNTIF(L11:L39,"富田")</f>
        <v>0</v>
      </c>
      <c r="J68" s="111"/>
      <c r="K68" s="110">
        <f>COUNTIF(M11:M39,"富田")</f>
        <v>0</v>
      </c>
      <c r="L68" s="119"/>
      <c r="M68" s="119"/>
      <c r="N68" s="121">
        <f t="shared" si="1"/>
        <v>0</v>
      </c>
      <c r="O68" s="119"/>
      <c r="P68" s="110">
        <f>COUNTIF(S11:S39,"富田")</f>
        <v>0</v>
      </c>
      <c r="Q68" s="111"/>
      <c r="R68" s="110">
        <f>COUNTIF(T11:T39,"富田")</f>
        <v>0</v>
      </c>
      <c r="S68" s="119"/>
      <c r="T68" s="119"/>
      <c r="U68" s="121">
        <f t="shared" si="2"/>
        <v>0</v>
      </c>
      <c r="V68" s="119"/>
      <c r="W68" s="110">
        <f>COUNTIF(Z11:Z39,"富田")</f>
        <v>0</v>
      </c>
      <c r="X68" s="111"/>
      <c r="Y68" s="110">
        <f>COUNTIF(AA11:AA39,"富田")</f>
        <v>0</v>
      </c>
      <c r="Z68" s="119"/>
      <c r="AA68" s="119"/>
      <c r="AB68" s="121">
        <f t="shared" si="3"/>
        <v>0</v>
      </c>
      <c r="AC68" s="119"/>
      <c r="AD68" s="110">
        <f>COUNTIF(AG11:AG39,"富田")</f>
        <v>0</v>
      </c>
      <c r="AE68" s="111"/>
      <c r="AF68" s="110">
        <f>COUNTIF(AH6:AH39,"富田")</f>
        <v>0</v>
      </c>
      <c r="AG68" s="119"/>
      <c r="AH68" s="119"/>
      <c r="AI68" s="121">
        <f t="shared" si="4"/>
        <v>0</v>
      </c>
      <c r="AJ68" s="119"/>
      <c r="AK68" s="110">
        <f>COUNTIF(AO6:AO41,"金澤")</f>
        <v>0</v>
      </c>
      <c r="AL68" s="111"/>
      <c r="AM68" s="110">
        <f>COUNTIF(AP6:AP41,"金澤")</f>
        <v>0</v>
      </c>
      <c r="AN68" s="112"/>
      <c r="AO68" s="112"/>
      <c r="AP68" s="112"/>
      <c r="AQ68" s="113">
        <f t="shared" si="7"/>
        <v>0</v>
      </c>
      <c r="AR68" s="119"/>
      <c r="AS68" s="110">
        <f>COUNTIF(AV6:AV40,"富田")</f>
        <v>0</v>
      </c>
      <c r="AT68" s="111"/>
      <c r="AU68" s="110">
        <f>COUNTIF(AW6:AX40,"富田")</f>
        <v>0</v>
      </c>
      <c r="AV68" s="119"/>
      <c r="AW68" s="75">
        <f t="shared" si="5"/>
        <v>0</v>
      </c>
      <c r="AX68" s="155">
        <f t="shared" si="6"/>
        <v>0</v>
      </c>
      <c r="AY68" s="1"/>
      <c r="AZ68" s="145" t="s">
        <v>177</v>
      </c>
      <c r="BA68" s="146">
        <v>850</v>
      </c>
      <c r="BB68" s="147">
        <f t="shared" si="8"/>
        <v>0</v>
      </c>
      <c r="BC68" s="148"/>
      <c r="BD68" s="149">
        <f t="shared" si="9"/>
        <v>0</v>
      </c>
      <c r="BE68" s="146">
        <f t="shared" si="10"/>
        <v>0</v>
      </c>
      <c r="BF68" s="147">
        <f t="shared" si="11"/>
        <v>0</v>
      </c>
      <c r="BG68" s="148">
        <v>1140</v>
      </c>
      <c r="BH68" s="150">
        <v>1</v>
      </c>
      <c r="BI68" s="150">
        <f t="shared" si="12"/>
        <v>1140</v>
      </c>
      <c r="BJ68" s="150">
        <f t="shared" si="13"/>
        <v>4560</v>
      </c>
      <c r="BK68" s="151">
        <f t="shared" si="14"/>
        <v>3420</v>
      </c>
      <c r="BL68" s="152">
        <f t="shared" si="15"/>
        <v>4560</v>
      </c>
      <c r="BM68" s="153">
        <f t="shared" si="15"/>
        <v>3420</v>
      </c>
    </row>
    <row r="69" spans="1:65" ht="32.25" hidden="1" customHeight="1" x14ac:dyDescent="0.15">
      <c r="A69" s="154" t="s">
        <v>178</v>
      </c>
      <c r="B69" s="110">
        <f>COUNTIF(E11:E39,"中野")</f>
        <v>1</v>
      </c>
      <c r="C69" s="111"/>
      <c r="D69" s="110">
        <f>COUNTIF(F11:F39,"中野")</f>
        <v>0</v>
      </c>
      <c r="E69" s="119"/>
      <c r="F69" s="119"/>
      <c r="G69" s="121">
        <f t="shared" si="0"/>
        <v>1</v>
      </c>
      <c r="H69" s="119"/>
      <c r="I69" s="110">
        <f>COUNTIF(L11:L39,"中野")</f>
        <v>2</v>
      </c>
      <c r="J69" s="111"/>
      <c r="K69" s="110">
        <f>COUNTIF(M11:M39,"中野")</f>
        <v>0</v>
      </c>
      <c r="L69" s="119"/>
      <c r="M69" s="119"/>
      <c r="N69" s="121">
        <f t="shared" si="1"/>
        <v>2</v>
      </c>
      <c r="O69" s="119"/>
      <c r="P69" s="110">
        <f>COUNTIF(S11:S39,"中野")</f>
        <v>0</v>
      </c>
      <c r="Q69" s="111"/>
      <c r="R69" s="110">
        <f>COUNTIF(T11:T39,"中野")</f>
        <v>0</v>
      </c>
      <c r="S69" s="119"/>
      <c r="T69" s="119"/>
      <c r="U69" s="121">
        <f t="shared" si="2"/>
        <v>0</v>
      </c>
      <c r="V69" s="119"/>
      <c r="W69" s="110">
        <f>COUNTIF(Z11:Z39,"中野")</f>
        <v>1</v>
      </c>
      <c r="X69" s="111"/>
      <c r="Y69" s="110">
        <f>COUNTIF(AA11:AA39,"中野")</f>
        <v>0</v>
      </c>
      <c r="Z69" s="119"/>
      <c r="AA69" s="119"/>
      <c r="AB69" s="121">
        <f t="shared" si="3"/>
        <v>1</v>
      </c>
      <c r="AC69" s="119"/>
      <c r="AD69" s="110">
        <f>COUNTIF(AG11:AG39,"中野")</f>
        <v>0</v>
      </c>
      <c r="AE69" s="111"/>
      <c r="AF69" s="110">
        <f>COUNTIF(AH11:AH39,"中野")</f>
        <v>0</v>
      </c>
      <c r="AG69" s="119"/>
      <c r="AH69" s="119"/>
      <c r="AI69" s="121">
        <f t="shared" si="4"/>
        <v>0</v>
      </c>
      <c r="AJ69" s="119"/>
      <c r="AK69" s="110">
        <f>COUNTIF(AO6:AO41,"富田")</f>
        <v>0</v>
      </c>
      <c r="AL69" s="111"/>
      <c r="AM69" s="110">
        <f>COUNTIF(AP6:AP41,"富田")</f>
        <v>0</v>
      </c>
      <c r="AN69" s="119"/>
      <c r="AO69" s="119"/>
      <c r="AP69" s="119"/>
      <c r="AQ69" s="121">
        <f t="shared" si="7"/>
        <v>0</v>
      </c>
      <c r="AR69" s="119"/>
      <c r="AS69" s="110">
        <f>COUNTIF(AV11:AV40,"中野")</f>
        <v>0</v>
      </c>
      <c r="AT69" s="111"/>
      <c r="AU69" s="110">
        <f>COUNTIF(AW11:AW40,"中野")</f>
        <v>0</v>
      </c>
      <c r="AV69" s="119"/>
      <c r="AW69" s="75">
        <f t="shared" si="5"/>
        <v>0</v>
      </c>
      <c r="AX69" s="155">
        <f t="shared" si="6"/>
        <v>5</v>
      </c>
      <c r="AY69" s="1"/>
      <c r="AZ69" s="145" t="s">
        <v>179</v>
      </c>
      <c r="BA69" s="146">
        <v>850</v>
      </c>
      <c r="BB69" s="147">
        <f t="shared" si="8"/>
        <v>4250</v>
      </c>
      <c r="BC69" s="148"/>
      <c r="BD69" s="149">
        <f t="shared" si="9"/>
        <v>0</v>
      </c>
      <c r="BE69" s="146">
        <f t="shared" si="10"/>
        <v>17000</v>
      </c>
      <c r="BF69" s="147">
        <f t="shared" si="11"/>
        <v>12750</v>
      </c>
      <c r="BG69" s="148">
        <v>1140</v>
      </c>
      <c r="BH69" s="150">
        <v>1</v>
      </c>
      <c r="BI69" s="150">
        <f t="shared" si="12"/>
        <v>1140</v>
      </c>
      <c r="BJ69" s="150">
        <f t="shared" si="13"/>
        <v>4560</v>
      </c>
      <c r="BK69" s="151">
        <f t="shared" si="14"/>
        <v>3420</v>
      </c>
      <c r="BL69" s="152">
        <f t="shared" si="15"/>
        <v>21560</v>
      </c>
      <c r="BM69" s="153">
        <f t="shared" si="15"/>
        <v>16170</v>
      </c>
    </row>
    <row r="70" spans="1:65" ht="32.25" hidden="1" customHeight="1" x14ac:dyDescent="0.15">
      <c r="A70" s="109"/>
      <c r="B70" s="156"/>
      <c r="C70" s="112"/>
      <c r="D70" s="112"/>
      <c r="E70" s="112"/>
      <c r="F70" s="112"/>
      <c r="G70" s="113">
        <f t="shared" si="0"/>
        <v>0</v>
      </c>
      <c r="H70" s="112"/>
      <c r="I70" s="156"/>
      <c r="J70" s="112"/>
      <c r="K70" s="112"/>
      <c r="L70" s="112"/>
      <c r="M70" s="112"/>
      <c r="N70" s="113">
        <f t="shared" si="1"/>
        <v>0</v>
      </c>
      <c r="O70" s="112"/>
      <c r="P70" s="156"/>
      <c r="Q70" s="112"/>
      <c r="R70" s="112"/>
      <c r="S70" s="112"/>
      <c r="T70" s="112"/>
      <c r="U70" s="113">
        <f t="shared" si="2"/>
        <v>0</v>
      </c>
      <c r="V70" s="112"/>
      <c r="W70" s="156"/>
      <c r="X70" s="112"/>
      <c r="Y70" s="112"/>
      <c r="Z70" s="112"/>
      <c r="AA70" s="112"/>
      <c r="AB70" s="113">
        <f t="shared" si="3"/>
        <v>0</v>
      </c>
      <c r="AC70" s="112"/>
      <c r="AD70" s="156"/>
      <c r="AE70" s="112"/>
      <c r="AF70" s="112"/>
      <c r="AG70" s="112"/>
      <c r="AH70" s="112"/>
      <c r="AI70" s="113">
        <f t="shared" si="4"/>
        <v>0</v>
      </c>
      <c r="AJ70" s="112"/>
      <c r="AK70" s="110">
        <f>COUNTIF(AN11:AN40,"中野")</f>
        <v>0</v>
      </c>
      <c r="AL70" s="111"/>
      <c r="AM70" s="110">
        <f>COUNTIF(AO11:AO40,"中野")</f>
        <v>1</v>
      </c>
      <c r="AN70" s="119"/>
      <c r="AO70" s="119"/>
      <c r="AP70" s="119"/>
      <c r="AQ70" s="121">
        <f t="shared" si="7"/>
        <v>1</v>
      </c>
      <c r="AR70" s="112"/>
      <c r="AS70" s="156"/>
      <c r="AT70" s="112"/>
      <c r="AU70" s="112"/>
      <c r="AV70" s="112"/>
      <c r="AW70" s="115">
        <f t="shared" si="5"/>
        <v>0</v>
      </c>
      <c r="AX70" s="116">
        <f t="shared" si="6"/>
        <v>0</v>
      </c>
      <c r="AY70" s="1"/>
      <c r="AZ70" s="145" t="s">
        <v>180</v>
      </c>
      <c r="BA70" s="146">
        <v>850</v>
      </c>
      <c r="BB70" s="147">
        <f t="shared" si="8"/>
        <v>0</v>
      </c>
      <c r="BC70" s="148"/>
      <c r="BD70" s="149">
        <f t="shared" si="9"/>
        <v>0</v>
      </c>
      <c r="BE70" s="146">
        <f t="shared" si="10"/>
        <v>0</v>
      </c>
      <c r="BF70" s="147">
        <f t="shared" si="11"/>
        <v>0</v>
      </c>
      <c r="BG70" s="148">
        <v>600</v>
      </c>
      <c r="BH70" s="150">
        <v>4</v>
      </c>
      <c r="BI70" s="150">
        <f t="shared" si="12"/>
        <v>2400</v>
      </c>
      <c r="BJ70" s="150">
        <f t="shared" si="13"/>
        <v>9600</v>
      </c>
      <c r="BK70" s="151">
        <f t="shared" si="14"/>
        <v>7200</v>
      </c>
      <c r="BL70" s="152">
        <f t="shared" si="15"/>
        <v>9600</v>
      </c>
      <c r="BM70" s="153">
        <f t="shared" si="15"/>
        <v>7200</v>
      </c>
    </row>
    <row r="71" spans="1:65" ht="32.25" hidden="1" customHeight="1" x14ac:dyDescent="0.15">
      <c r="A71" s="109"/>
      <c r="B71" s="156"/>
      <c r="C71" s="112"/>
      <c r="D71" s="112"/>
      <c r="E71" s="112"/>
      <c r="F71" s="112"/>
      <c r="G71" s="113">
        <f t="shared" si="0"/>
        <v>0</v>
      </c>
      <c r="H71" s="112"/>
      <c r="I71" s="156"/>
      <c r="J71" s="112"/>
      <c r="K71" s="112"/>
      <c r="L71" s="112"/>
      <c r="M71" s="112"/>
      <c r="N71" s="113">
        <f t="shared" si="1"/>
        <v>0</v>
      </c>
      <c r="O71" s="112"/>
      <c r="P71" s="156"/>
      <c r="Q71" s="112"/>
      <c r="R71" s="112"/>
      <c r="S71" s="112"/>
      <c r="T71" s="112"/>
      <c r="U71" s="113">
        <f t="shared" si="2"/>
        <v>0</v>
      </c>
      <c r="V71" s="112"/>
      <c r="W71" s="156"/>
      <c r="X71" s="112"/>
      <c r="Y71" s="112"/>
      <c r="Z71" s="112"/>
      <c r="AA71" s="112"/>
      <c r="AB71" s="113">
        <f t="shared" si="3"/>
        <v>0</v>
      </c>
      <c r="AC71" s="112"/>
      <c r="AD71" s="156"/>
      <c r="AE71" s="112"/>
      <c r="AF71" s="112"/>
      <c r="AG71" s="112"/>
      <c r="AH71" s="112"/>
      <c r="AI71" s="113">
        <f t="shared" si="4"/>
        <v>0</v>
      </c>
      <c r="AJ71" s="112"/>
      <c r="AK71" s="156"/>
      <c r="AL71" s="115"/>
      <c r="AM71" s="112"/>
      <c r="AN71" s="112"/>
      <c r="AO71" s="112"/>
      <c r="AP71" s="112"/>
      <c r="AQ71" s="113">
        <f t="shared" si="7"/>
        <v>0</v>
      </c>
      <c r="AR71" s="112"/>
      <c r="AS71" s="156"/>
      <c r="AT71" s="112"/>
      <c r="AU71" s="112"/>
      <c r="AV71" s="112"/>
      <c r="AW71" s="115">
        <f t="shared" si="5"/>
        <v>0</v>
      </c>
      <c r="AX71" s="116">
        <f t="shared" si="6"/>
        <v>0</v>
      </c>
      <c r="AY71" s="1"/>
      <c r="AZ71" s="157" t="s">
        <v>181</v>
      </c>
      <c r="BA71" s="158">
        <v>820</v>
      </c>
      <c r="BB71" s="159">
        <f t="shared" si="8"/>
        <v>0</v>
      </c>
      <c r="BC71" s="160"/>
      <c r="BD71" s="149">
        <f t="shared" si="9"/>
        <v>0</v>
      </c>
      <c r="BE71" s="146">
        <f t="shared" si="10"/>
        <v>0</v>
      </c>
      <c r="BF71" s="147">
        <f t="shared" si="11"/>
        <v>0</v>
      </c>
      <c r="BG71" s="160">
        <v>0</v>
      </c>
      <c r="BH71" s="161">
        <v>3</v>
      </c>
      <c r="BI71" s="150">
        <f t="shared" si="12"/>
        <v>0</v>
      </c>
      <c r="BJ71" s="150">
        <f t="shared" si="13"/>
        <v>0</v>
      </c>
      <c r="BK71" s="151">
        <f t="shared" si="14"/>
        <v>0</v>
      </c>
      <c r="BL71" s="152">
        <f t="shared" si="15"/>
        <v>0</v>
      </c>
      <c r="BM71" s="153">
        <f t="shared" si="15"/>
        <v>0</v>
      </c>
    </row>
    <row r="72" spans="1:65" ht="32.25" hidden="1" customHeight="1" thickBot="1" x14ac:dyDescent="0.2">
      <c r="A72" s="109"/>
      <c r="B72" s="156"/>
      <c r="C72" s="112"/>
      <c r="D72" s="112"/>
      <c r="E72" s="112"/>
      <c r="F72" s="112"/>
      <c r="G72" s="113">
        <f t="shared" si="0"/>
        <v>0</v>
      </c>
      <c r="H72" s="112"/>
      <c r="I72" s="156"/>
      <c r="J72" s="112"/>
      <c r="K72" s="112"/>
      <c r="L72" s="112"/>
      <c r="M72" s="112"/>
      <c r="N72" s="113">
        <f t="shared" si="1"/>
        <v>0</v>
      </c>
      <c r="O72" s="112"/>
      <c r="P72" s="156"/>
      <c r="Q72" s="112"/>
      <c r="R72" s="112"/>
      <c r="S72" s="112"/>
      <c r="T72" s="112"/>
      <c r="U72" s="113">
        <f t="shared" si="2"/>
        <v>0</v>
      </c>
      <c r="V72" s="112"/>
      <c r="W72" s="156"/>
      <c r="X72" s="112"/>
      <c r="Y72" s="112"/>
      <c r="Z72" s="112"/>
      <c r="AA72" s="112"/>
      <c r="AB72" s="113">
        <f t="shared" si="3"/>
        <v>0</v>
      </c>
      <c r="AC72" s="112"/>
      <c r="AD72" s="156"/>
      <c r="AE72" s="112"/>
      <c r="AF72" s="112"/>
      <c r="AG72" s="112"/>
      <c r="AH72" s="112"/>
      <c r="AI72" s="113">
        <f t="shared" si="4"/>
        <v>0</v>
      </c>
      <c r="AJ72" s="112"/>
      <c r="AK72" s="156"/>
      <c r="AL72" s="115"/>
      <c r="AM72" s="112"/>
      <c r="AN72" s="112"/>
      <c r="AO72" s="112"/>
      <c r="AP72" s="112"/>
      <c r="AQ72" s="113">
        <f t="shared" si="7"/>
        <v>0</v>
      </c>
      <c r="AR72" s="112"/>
      <c r="AS72" s="156"/>
      <c r="AT72" s="112"/>
      <c r="AU72" s="112"/>
      <c r="AV72" s="112"/>
      <c r="AW72" s="115">
        <f t="shared" si="5"/>
        <v>0</v>
      </c>
      <c r="AX72" s="116">
        <f t="shared" si="6"/>
        <v>0</v>
      </c>
      <c r="AY72" s="1"/>
      <c r="AZ72" s="145" t="s">
        <v>182</v>
      </c>
      <c r="BA72" s="146">
        <v>820</v>
      </c>
      <c r="BB72" s="147">
        <f t="shared" si="8"/>
        <v>0</v>
      </c>
      <c r="BC72" s="148"/>
      <c r="BD72" s="149">
        <f t="shared" si="9"/>
        <v>0</v>
      </c>
      <c r="BE72" s="146">
        <f t="shared" si="10"/>
        <v>0</v>
      </c>
      <c r="BF72" s="147">
        <f t="shared" si="11"/>
        <v>0</v>
      </c>
      <c r="BG72" s="148">
        <v>900</v>
      </c>
      <c r="BH72" s="150">
        <v>2</v>
      </c>
      <c r="BI72" s="150">
        <f t="shared" si="12"/>
        <v>1800</v>
      </c>
      <c r="BJ72" s="150">
        <f t="shared" si="13"/>
        <v>7200</v>
      </c>
      <c r="BK72" s="151">
        <f t="shared" si="14"/>
        <v>5400</v>
      </c>
      <c r="BL72" s="152">
        <f t="shared" si="15"/>
        <v>7200</v>
      </c>
      <c r="BM72" s="153">
        <f t="shared" si="15"/>
        <v>5400</v>
      </c>
    </row>
    <row r="73" spans="1:65" ht="32.25" hidden="1" customHeight="1" thickBot="1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56"/>
      <c r="AL73" s="115"/>
      <c r="AM73" s="112"/>
      <c r="AN73" s="112"/>
      <c r="AO73" s="112"/>
      <c r="AP73" s="112"/>
      <c r="AQ73" s="113">
        <f t="shared" si="7"/>
        <v>0</v>
      </c>
      <c r="AR73" s="119"/>
      <c r="AS73" s="119"/>
      <c r="AT73" s="119"/>
      <c r="AU73" s="119"/>
      <c r="AV73" s="119"/>
      <c r="AW73" s="119"/>
      <c r="AX73" s="119">
        <f>SUM(AX59:AX66)</f>
        <v>40</v>
      </c>
      <c r="AY73" s="1"/>
      <c r="AZ73" s="125"/>
      <c r="BA73" s="162" t="s">
        <v>183</v>
      </c>
      <c r="BB73" s="163">
        <f>SUM(BB59:BB72)</f>
        <v>49630</v>
      </c>
      <c r="BC73" s="164">
        <f>SUM(BC59:BC70)</f>
        <v>15</v>
      </c>
      <c r="BD73" s="165">
        <f>SUM(BD59:BD70)</f>
        <v>4500</v>
      </c>
      <c r="BE73" s="162">
        <f>SUM(BE59:BE70)</f>
        <v>203020</v>
      </c>
      <c r="BF73" s="163">
        <f>SUM(BF59:BF70)</f>
        <v>153390</v>
      </c>
      <c r="BG73" s="164">
        <f>SUM(BG59:BG72)</f>
        <v>6970</v>
      </c>
      <c r="BH73" s="166">
        <f t="shared" ref="BH73:BM73" si="16">SUM(BH59:BH70)</f>
        <v>40</v>
      </c>
      <c r="BI73" s="167">
        <f t="shared" si="16"/>
        <v>16110</v>
      </c>
      <c r="BJ73" s="166">
        <f t="shared" si="16"/>
        <v>64440</v>
      </c>
      <c r="BK73" s="168">
        <f t="shared" si="16"/>
        <v>48330</v>
      </c>
      <c r="BL73" s="169">
        <f t="shared" si="16"/>
        <v>267460</v>
      </c>
      <c r="BM73" s="170">
        <f t="shared" si="16"/>
        <v>201720</v>
      </c>
    </row>
    <row r="74" spans="1:65" ht="32.25" hidden="1" customHeight="1" thickBot="1" x14ac:dyDescent="0.2">
      <c r="A74" s="119" t="s">
        <v>184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75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ht="32.25" hidden="1" customHeight="1" thickBot="1" x14ac:dyDescent="0.2">
      <c r="A75" s="131" t="s">
        <v>142</v>
      </c>
      <c r="B75" s="171">
        <v>0.5</v>
      </c>
      <c r="C75" s="132" t="s">
        <v>185</v>
      </c>
      <c r="D75" s="172">
        <v>0.79166666666666663</v>
      </c>
      <c r="E75" s="172">
        <f>D75-B75</f>
        <v>0.29166666666666663</v>
      </c>
      <c r="F75" s="132">
        <v>7</v>
      </c>
      <c r="G75" s="133"/>
      <c r="H75" s="132"/>
      <c r="I75" s="171">
        <v>0.5</v>
      </c>
      <c r="J75" s="132" t="s">
        <v>185</v>
      </c>
      <c r="K75" s="172">
        <v>0.875</v>
      </c>
      <c r="L75" s="172">
        <f>K75-I75</f>
        <v>0.375</v>
      </c>
      <c r="M75" s="132">
        <v>9</v>
      </c>
      <c r="N75" s="133"/>
      <c r="O75" s="132"/>
      <c r="P75" s="171">
        <v>0.41666666666666669</v>
      </c>
      <c r="Q75" s="132" t="s">
        <v>185</v>
      </c>
      <c r="R75" s="172">
        <v>0.83333333333333337</v>
      </c>
      <c r="S75" s="172">
        <f>R75-P75</f>
        <v>0.41666666666666669</v>
      </c>
      <c r="T75" s="132">
        <v>10</v>
      </c>
      <c r="U75" s="133"/>
      <c r="V75" s="132"/>
      <c r="W75" s="173">
        <v>0.54166666666666663</v>
      </c>
      <c r="X75" s="174" t="s">
        <v>185</v>
      </c>
      <c r="Y75" s="175">
        <v>0.875</v>
      </c>
      <c r="Z75" s="172">
        <f>Y75-W75</f>
        <v>0.33333333333333337</v>
      </c>
      <c r="AA75" s="174">
        <v>8</v>
      </c>
      <c r="AB75" s="176"/>
      <c r="AC75" s="132"/>
      <c r="AD75" s="171">
        <v>0.41666666666666669</v>
      </c>
      <c r="AE75" s="132" t="s">
        <v>185</v>
      </c>
      <c r="AF75" s="172">
        <v>0.875</v>
      </c>
      <c r="AG75" s="172">
        <f>AF75-AD75</f>
        <v>0.45833333333333331</v>
      </c>
      <c r="AH75" s="132">
        <v>11</v>
      </c>
      <c r="AI75" s="133"/>
      <c r="AJ75" s="132"/>
      <c r="AK75" s="119"/>
      <c r="AL75" s="75"/>
      <c r="AM75" s="119"/>
      <c r="AN75" s="119"/>
      <c r="AO75" s="119"/>
      <c r="AP75" s="119"/>
      <c r="AQ75" s="119"/>
      <c r="AR75" s="132"/>
      <c r="AS75" s="349" t="s">
        <v>186</v>
      </c>
      <c r="AT75" s="350"/>
      <c r="AU75" s="350"/>
      <c r="AV75" s="350"/>
      <c r="AW75" s="351"/>
      <c r="AX75" s="177">
        <f>F75+M75+T75+AA75+AH75+AP76+AW75</f>
        <v>45</v>
      </c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ht="32.25" hidden="1" customHeight="1" thickBot="1" x14ac:dyDescent="0.2">
      <c r="A76" s="131" t="s">
        <v>143</v>
      </c>
      <c r="B76" s="171">
        <v>0.52083333333333337</v>
      </c>
      <c r="C76" s="132" t="s">
        <v>185</v>
      </c>
      <c r="D76" s="172">
        <v>0.83333333333333337</v>
      </c>
      <c r="E76" s="172">
        <f>D76-B76</f>
        <v>0.3125</v>
      </c>
      <c r="F76" s="132">
        <v>7.5</v>
      </c>
      <c r="G76" s="133"/>
      <c r="H76" s="132"/>
      <c r="I76" s="171">
        <v>0.5</v>
      </c>
      <c r="J76" s="132" t="s">
        <v>185</v>
      </c>
      <c r="K76" s="172">
        <v>0.79166666666666663</v>
      </c>
      <c r="L76" s="172">
        <f>K76-I76</f>
        <v>0.29166666666666663</v>
      </c>
      <c r="M76" s="132">
        <v>7</v>
      </c>
      <c r="N76" s="133"/>
      <c r="O76" s="132"/>
      <c r="P76" s="349" t="s">
        <v>187</v>
      </c>
      <c r="Q76" s="350"/>
      <c r="R76" s="350"/>
      <c r="S76" s="350"/>
      <c r="T76" s="350"/>
      <c r="U76" s="351"/>
      <c r="V76" s="132"/>
      <c r="W76" s="173">
        <v>0.5</v>
      </c>
      <c r="X76" s="174" t="s">
        <v>185</v>
      </c>
      <c r="Y76" s="175">
        <v>0.79166666666666663</v>
      </c>
      <c r="Z76" s="172">
        <f>Y76-W76</f>
        <v>0.29166666666666663</v>
      </c>
      <c r="AA76" s="174">
        <v>7</v>
      </c>
      <c r="AB76" s="176"/>
      <c r="AC76" s="132"/>
      <c r="AD76" s="171">
        <v>0.39583333333333331</v>
      </c>
      <c r="AE76" s="132" t="s">
        <v>185</v>
      </c>
      <c r="AF76" s="172">
        <v>0.85416666666666663</v>
      </c>
      <c r="AG76" s="172">
        <f>AF76-AD76</f>
        <v>0.45833333333333331</v>
      </c>
      <c r="AH76" s="132">
        <v>11</v>
      </c>
      <c r="AI76" s="133"/>
      <c r="AJ76" s="132"/>
      <c r="AK76" s="349" t="s">
        <v>186</v>
      </c>
      <c r="AL76" s="350"/>
      <c r="AM76" s="350"/>
      <c r="AN76" s="350"/>
      <c r="AO76" s="350"/>
      <c r="AP76" s="350"/>
      <c r="AQ76" s="351"/>
      <c r="AR76" s="132"/>
      <c r="AS76" s="178">
        <v>0.39583333333333331</v>
      </c>
      <c r="AT76" s="119" t="s">
        <v>185</v>
      </c>
      <c r="AU76" s="179">
        <v>0.52083333333333337</v>
      </c>
      <c r="AV76" s="179">
        <f>AU76-AS76</f>
        <v>0.12500000000000006</v>
      </c>
      <c r="AW76" s="121">
        <v>3</v>
      </c>
      <c r="AX76" s="180">
        <f>F76+M76+T76+AA76+AH76+AP77+AW76</f>
        <v>45.5</v>
      </c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ht="32.25" hidden="1" customHeight="1" thickBot="1" x14ac:dyDescent="0.2">
      <c r="A77" s="131" t="s">
        <v>19</v>
      </c>
      <c r="B77" s="171">
        <v>0.52083333333333337</v>
      </c>
      <c r="C77" s="132" t="s">
        <v>185</v>
      </c>
      <c r="D77" s="172">
        <v>0.85416666666666663</v>
      </c>
      <c r="E77" s="172">
        <f>D77-B77</f>
        <v>0.33333333333333326</v>
      </c>
      <c r="F77" s="132">
        <v>8</v>
      </c>
      <c r="G77" s="133"/>
      <c r="H77" s="132"/>
      <c r="I77" s="171">
        <v>0.52083333333333337</v>
      </c>
      <c r="J77" s="172" t="s">
        <v>185</v>
      </c>
      <c r="K77" s="172">
        <v>0.875</v>
      </c>
      <c r="L77" s="172">
        <f>K77-I77</f>
        <v>0.35416666666666663</v>
      </c>
      <c r="M77" s="132">
        <v>8.5</v>
      </c>
      <c r="N77" s="181"/>
      <c r="O77" s="132"/>
      <c r="P77" s="171">
        <v>0.52083333333333337</v>
      </c>
      <c r="Q77" s="132" t="s">
        <v>185</v>
      </c>
      <c r="R77" s="172">
        <v>0.83333333333333337</v>
      </c>
      <c r="S77" s="172">
        <f>R77-P77</f>
        <v>0.3125</v>
      </c>
      <c r="T77" s="132">
        <v>7.5</v>
      </c>
      <c r="U77" s="133"/>
      <c r="V77" s="132"/>
      <c r="W77" s="171">
        <v>0.5625</v>
      </c>
      <c r="X77" s="132" t="s">
        <v>185</v>
      </c>
      <c r="Y77" s="172">
        <v>0.83333333333333337</v>
      </c>
      <c r="Z77" s="172">
        <f>Y77-W77</f>
        <v>0.27083333333333337</v>
      </c>
      <c r="AA77" s="132">
        <v>6.5</v>
      </c>
      <c r="AB77" s="133"/>
      <c r="AC77" s="132"/>
      <c r="AD77" s="349" t="s">
        <v>187</v>
      </c>
      <c r="AE77" s="350"/>
      <c r="AF77" s="350"/>
      <c r="AG77" s="350"/>
      <c r="AH77" s="350"/>
      <c r="AI77" s="351"/>
      <c r="AJ77" s="132"/>
      <c r="AK77" s="360">
        <v>0.35416666666666669</v>
      </c>
      <c r="AL77" s="361"/>
      <c r="AM77" s="132" t="s">
        <v>185</v>
      </c>
      <c r="AN77" s="172">
        <v>0.77083333333333337</v>
      </c>
      <c r="AO77" s="172">
        <f>AN77-AK77</f>
        <v>0.41666666666666669</v>
      </c>
      <c r="AP77" s="132">
        <v>10</v>
      </c>
      <c r="AQ77" s="133"/>
      <c r="AR77" s="132"/>
      <c r="AS77" s="173">
        <v>0.39583333333333331</v>
      </c>
      <c r="AT77" s="174" t="s">
        <v>185</v>
      </c>
      <c r="AU77" s="175">
        <v>0.52083333333333337</v>
      </c>
      <c r="AV77" s="175">
        <f>AU77-AS77</f>
        <v>0.12500000000000006</v>
      </c>
      <c r="AW77" s="176">
        <v>3</v>
      </c>
      <c r="AX77" s="182">
        <f>F77+M77+T77+AA77+AH77+AP78+AW77</f>
        <v>45</v>
      </c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ht="32.25" hidden="1" customHeight="1" thickBot="1" x14ac:dyDescent="0.2">
      <c r="A78" s="131" t="s">
        <v>8</v>
      </c>
      <c r="B78" s="173"/>
      <c r="C78" s="175" t="s">
        <v>185</v>
      </c>
      <c r="D78" s="175"/>
      <c r="E78" s="172">
        <f>D78-B78</f>
        <v>0</v>
      </c>
      <c r="F78" s="132"/>
      <c r="G78" s="183"/>
      <c r="H78" s="132"/>
      <c r="I78" s="349" t="s">
        <v>187</v>
      </c>
      <c r="J78" s="350"/>
      <c r="K78" s="350"/>
      <c r="L78" s="350"/>
      <c r="M78" s="350"/>
      <c r="N78" s="351"/>
      <c r="O78" s="132"/>
      <c r="P78" s="171"/>
      <c r="Q78" s="132" t="s">
        <v>185</v>
      </c>
      <c r="R78" s="172"/>
      <c r="S78" s="172">
        <f>R78-P78</f>
        <v>0</v>
      </c>
      <c r="T78" s="132"/>
      <c r="U78" s="133"/>
      <c r="V78" s="132"/>
      <c r="W78" s="171"/>
      <c r="X78" s="132" t="s">
        <v>185</v>
      </c>
      <c r="Y78" s="172"/>
      <c r="Z78" s="172">
        <f>Y78-W78</f>
        <v>0</v>
      </c>
      <c r="AA78" s="132"/>
      <c r="AB78" s="133"/>
      <c r="AC78" s="132"/>
      <c r="AD78" s="171"/>
      <c r="AE78" s="132" t="s">
        <v>185</v>
      </c>
      <c r="AF78" s="172"/>
      <c r="AG78" s="184">
        <f>AF78-AD78</f>
        <v>0</v>
      </c>
      <c r="AH78" s="132"/>
      <c r="AI78" s="133"/>
      <c r="AJ78" s="132"/>
      <c r="AK78" s="360">
        <v>0.35416666666666669</v>
      </c>
      <c r="AL78" s="361"/>
      <c r="AM78" s="132" t="s">
        <v>185</v>
      </c>
      <c r="AN78" s="172">
        <v>0.83333333333333337</v>
      </c>
      <c r="AO78" s="172">
        <f>AN78-AK78</f>
        <v>0.47916666666666669</v>
      </c>
      <c r="AP78" s="132">
        <v>11.5</v>
      </c>
      <c r="AQ78" s="133"/>
      <c r="AR78" s="132"/>
      <c r="AS78" s="173"/>
      <c r="AT78" s="174" t="s">
        <v>185</v>
      </c>
      <c r="AU78" s="175"/>
      <c r="AV78" s="175">
        <f>AU78-AS78</f>
        <v>0</v>
      </c>
      <c r="AW78" s="176"/>
      <c r="AX78" s="185">
        <f>F78+M78+T78+AA78+AH78+AP79+AW78</f>
        <v>0</v>
      </c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ht="32.25" hidden="1" customHeight="1" thickBot="1" x14ac:dyDescent="0.2">
      <c r="A79" s="131"/>
      <c r="B79" s="186"/>
      <c r="C79" s="184"/>
      <c r="D79" s="184"/>
      <c r="E79" s="172"/>
      <c r="F79" s="132"/>
      <c r="G79" s="187"/>
      <c r="H79" s="132"/>
      <c r="I79" s="232"/>
      <c r="J79" s="233"/>
      <c r="K79" s="233"/>
      <c r="L79" s="233"/>
      <c r="M79" s="233"/>
      <c r="N79" s="234"/>
      <c r="O79" s="132"/>
      <c r="P79" s="171"/>
      <c r="Q79" s="132"/>
      <c r="R79" s="172"/>
      <c r="S79" s="172"/>
      <c r="T79" s="132"/>
      <c r="U79" s="133"/>
      <c r="V79" s="132"/>
      <c r="W79" s="171"/>
      <c r="X79" s="132"/>
      <c r="Y79" s="172"/>
      <c r="Z79" s="172"/>
      <c r="AA79" s="132"/>
      <c r="AB79" s="133"/>
      <c r="AC79" s="132"/>
      <c r="AD79" s="186"/>
      <c r="AE79" s="106"/>
      <c r="AF79" s="184"/>
      <c r="AG79" s="184"/>
      <c r="AH79" s="106"/>
      <c r="AI79" s="107"/>
      <c r="AJ79" s="132"/>
      <c r="AK79" s="360"/>
      <c r="AL79" s="361"/>
      <c r="AM79" s="132" t="s">
        <v>185</v>
      </c>
      <c r="AN79" s="172"/>
      <c r="AO79" s="172">
        <f>AN79-AK79</f>
        <v>0</v>
      </c>
      <c r="AP79" s="132"/>
      <c r="AQ79" s="133"/>
      <c r="AR79" s="132"/>
      <c r="AS79" s="178"/>
      <c r="AT79" s="119"/>
      <c r="AU79" s="175"/>
      <c r="AV79" s="175"/>
      <c r="AW79" s="176"/>
      <c r="AX79" s="185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ht="32.25" hidden="1" customHeight="1" thickBot="1" x14ac:dyDescent="0.2">
      <c r="A80" s="131" t="s">
        <v>144</v>
      </c>
      <c r="B80" s="171">
        <v>0.5</v>
      </c>
      <c r="C80" s="132" t="s">
        <v>185</v>
      </c>
      <c r="D80" s="172">
        <v>0.8125</v>
      </c>
      <c r="E80" s="172">
        <f>D80-B80</f>
        <v>0.3125</v>
      </c>
      <c r="F80" s="132">
        <v>7.5</v>
      </c>
      <c r="G80" s="133"/>
      <c r="H80" s="132"/>
      <c r="I80" s="173">
        <v>0.64583333333333337</v>
      </c>
      <c r="J80" s="174" t="s">
        <v>185</v>
      </c>
      <c r="K80" s="175">
        <v>0.875</v>
      </c>
      <c r="L80" s="175">
        <f>K80-I80</f>
        <v>0.22916666666666663</v>
      </c>
      <c r="M80" s="174">
        <v>5.5</v>
      </c>
      <c r="N80" s="176"/>
      <c r="O80" s="132"/>
      <c r="P80" s="171">
        <v>0.39583333333333331</v>
      </c>
      <c r="Q80" s="132" t="s">
        <v>185</v>
      </c>
      <c r="R80" s="172">
        <v>0.8125</v>
      </c>
      <c r="S80" s="172">
        <f>R80-P80</f>
        <v>0.41666666666666669</v>
      </c>
      <c r="T80" s="132">
        <v>10</v>
      </c>
      <c r="U80" s="133"/>
      <c r="V80" s="132"/>
      <c r="W80" s="171">
        <v>0.5</v>
      </c>
      <c r="X80" s="132" t="s">
        <v>185</v>
      </c>
      <c r="Y80" s="172">
        <v>0.875</v>
      </c>
      <c r="Z80" s="172">
        <f>Y80-W80</f>
        <v>0.375</v>
      </c>
      <c r="AA80" s="132">
        <v>9</v>
      </c>
      <c r="AB80" s="133"/>
      <c r="AC80" s="132"/>
      <c r="AD80" s="349" t="s">
        <v>187</v>
      </c>
      <c r="AE80" s="350"/>
      <c r="AF80" s="350"/>
      <c r="AG80" s="350"/>
      <c r="AH80" s="350"/>
      <c r="AI80" s="351"/>
      <c r="AJ80" s="132"/>
      <c r="AK80" s="236"/>
      <c r="AL80" s="237"/>
      <c r="AM80" s="132"/>
      <c r="AN80" s="172"/>
      <c r="AO80" s="172"/>
      <c r="AP80" s="132"/>
      <c r="AQ80" s="133"/>
      <c r="AR80" s="132"/>
      <c r="AS80" s="188">
        <v>0.39583333333333331</v>
      </c>
      <c r="AT80" s="189" t="s">
        <v>185</v>
      </c>
      <c r="AU80" s="175">
        <v>0.52083333333333337</v>
      </c>
      <c r="AV80" s="175">
        <f>AU80-AS80</f>
        <v>0.12500000000000006</v>
      </c>
      <c r="AW80" s="176">
        <v>3</v>
      </c>
      <c r="AX80" s="180">
        <f>F80+M80+T80+AA80+AH80+AP81+AW80</f>
        <v>46.5</v>
      </c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50" ht="33" hidden="1" customHeight="1" thickBot="1" x14ac:dyDescent="0.2">
      <c r="A81" s="190" t="s">
        <v>188</v>
      </c>
      <c r="B81" s="173">
        <v>0.5625</v>
      </c>
      <c r="C81" s="174" t="s">
        <v>185</v>
      </c>
      <c r="D81" s="175">
        <v>0.89583333333333337</v>
      </c>
      <c r="E81" s="175">
        <f>D81-B81</f>
        <v>0.33333333333333337</v>
      </c>
      <c r="F81" s="174">
        <v>8</v>
      </c>
      <c r="G81" s="176"/>
      <c r="H81" s="174"/>
      <c r="I81" s="173">
        <v>0.45833333333333331</v>
      </c>
      <c r="J81" s="174" t="s">
        <v>185</v>
      </c>
      <c r="K81" s="175">
        <v>0.875</v>
      </c>
      <c r="L81" s="175">
        <f>K81-I81</f>
        <v>0.41666666666666669</v>
      </c>
      <c r="M81" s="174">
        <v>10</v>
      </c>
      <c r="N81" s="176"/>
      <c r="O81" s="175">
        <v>0.54166666666666663</v>
      </c>
      <c r="P81" s="173">
        <v>0.45833333333333331</v>
      </c>
      <c r="Q81" s="174" t="s">
        <v>185</v>
      </c>
      <c r="R81" s="175">
        <v>0.83333333333333337</v>
      </c>
      <c r="S81" s="175">
        <f>R81-P81</f>
        <v>0.37500000000000006</v>
      </c>
      <c r="T81" s="174">
        <v>9</v>
      </c>
      <c r="U81" s="176"/>
      <c r="V81" s="174"/>
      <c r="W81" s="349" t="s">
        <v>187</v>
      </c>
      <c r="X81" s="350"/>
      <c r="Y81" s="350"/>
      <c r="Z81" s="350"/>
      <c r="AA81" s="350"/>
      <c r="AB81" s="351"/>
      <c r="AC81" s="174"/>
      <c r="AD81" s="171">
        <v>0.45833333333333331</v>
      </c>
      <c r="AE81" s="132" t="s">
        <v>185</v>
      </c>
      <c r="AF81" s="172">
        <v>0.83333333333333337</v>
      </c>
      <c r="AG81" s="172">
        <f>AF81-AD81</f>
        <v>0.37500000000000006</v>
      </c>
      <c r="AH81" s="132">
        <v>9</v>
      </c>
      <c r="AI81" s="133"/>
      <c r="AJ81" s="174"/>
      <c r="AK81" s="360">
        <v>0.35416666666666669</v>
      </c>
      <c r="AL81" s="361"/>
      <c r="AM81" s="132" t="s">
        <v>185</v>
      </c>
      <c r="AN81" s="172">
        <v>0.83333333333333337</v>
      </c>
      <c r="AO81" s="172">
        <f>AN81-AK81</f>
        <v>0.47916666666666669</v>
      </c>
      <c r="AP81" s="132">
        <v>11.5</v>
      </c>
      <c r="AQ81" s="133"/>
      <c r="AR81" s="174"/>
      <c r="AS81" s="171">
        <v>0.39583333333333331</v>
      </c>
      <c r="AT81" s="189" t="s">
        <v>185</v>
      </c>
      <c r="AU81" s="191">
        <v>0.52083333333333337</v>
      </c>
      <c r="AV81" s="191">
        <f>AU81-AS81</f>
        <v>0.12500000000000006</v>
      </c>
      <c r="AW81" s="120">
        <v>3</v>
      </c>
      <c r="AX81" s="192">
        <f>F81+M81+T81+AA81+AH81+AP82+AW81</f>
        <v>48</v>
      </c>
    </row>
    <row r="82" spans="1:50" ht="32.25" hidden="1" customHeight="1" thickBot="1" x14ac:dyDescent="0.2">
      <c r="A82" s="190" t="s">
        <v>189</v>
      </c>
      <c r="B82" s="173">
        <v>0.58333333333333337</v>
      </c>
      <c r="C82" s="174" t="s">
        <v>185</v>
      </c>
      <c r="D82" s="175">
        <v>0.875</v>
      </c>
      <c r="E82" s="175">
        <f>D82-B82</f>
        <v>0.29166666666666663</v>
      </c>
      <c r="F82" s="174">
        <v>7</v>
      </c>
      <c r="G82" s="176"/>
      <c r="H82" s="174"/>
      <c r="I82" s="349" t="s">
        <v>187</v>
      </c>
      <c r="J82" s="350"/>
      <c r="K82" s="350"/>
      <c r="L82" s="350"/>
      <c r="M82" s="350"/>
      <c r="N82" s="351"/>
      <c r="O82" s="175">
        <v>0.54166666666666663</v>
      </c>
      <c r="P82" s="173">
        <v>0.4375</v>
      </c>
      <c r="Q82" s="174" t="s">
        <v>185</v>
      </c>
      <c r="R82" s="175">
        <v>0.875</v>
      </c>
      <c r="S82" s="175">
        <f>R82-P82</f>
        <v>0.4375</v>
      </c>
      <c r="T82" s="174">
        <v>10.5</v>
      </c>
      <c r="U82" s="176"/>
      <c r="V82" s="174"/>
      <c r="W82" s="173">
        <v>0.6875</v>
      </c>
      <c r="X82" s="174" t="s">
        <v>185</v>
      </c>
      <c r="Y82" s="175">
        <v>0.875</v>
      </c>
      <c r="Z82" s="175">
        <f>Y82-W82</f>
        <v>0.1875</v>
      </c>
      <c r="AA82" s="174">
        <v>4.5</v>
      </c>
      <c r="AB82" s="176"/>
      <c r="AC82" s="174"/>
      <c r="AD82" s="171">
        <v>0.66666666666666663</v>
      </c>
      <c r="AE82" s="132" t="s">
        <v>185</v>
      </c>
      <c r="AF82" s="172">
        <v>0.875</v>
      </c>
      <c r="AG82" s="172">
        <f>AF82-AD82</f>
        <v>0.20833333333333337</v>
      </c>
      <c r="AH82" s="132">
        <v>5</v>
      </c>
      <c r="AI82" s="133"/>
      <c r="AJ82" s="174"/>
      <c r="AK82" s="358">
        <v>0.375</v>
      </c>
      <c r="AL82" s="359"/>
      <c r="AM82" s="174" t="s">
        <v>185</v>
      </c>
      <c r="AN82" s="175">
        <v>0.75</v>
      </c>
      <c r="AO82" s="175">
        <f>AN82-AK82</f>
        <v>0.375</v>
      </c>
      <c r="AP82" s="174">
        <v>9</v>
      </c>
      <c r="AQ82" s="176"/>
      <c r="AR82" s="174"/>
      <c r="AS82" s="171">
        <v>0.3125</v>
      </c>
      <c r="AT82" s="132" t="s">
        <v>185</v>
      </c>
      <c r="AU82" s="172">
        <v>0.45833333333333331</v>
      </c>
      <c r="AV82" s="172">
        <f>AU82-AS82</f>
        <v>0.14583333333333331</v>
      </c>
      <c r="AW82" s="133">
        <v>3.5</v>
      </c>
      <c r="AX82" s="193">
        <f>F82+M82+T82+AA82+AH82+AP83+AW82</f>
        <v>45</v>
      </c>
    </row>
    <row r="83" spans="1:50" ht="15" hidden="1" customHeight="1" thickBo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358">
        <v>0.27083333333333331</v>
      </c>
      <c r="AL83" s="359"/>
      <c r="AM83" s="174" t="s">
        <v>185</v>
      </c>
      <c r="AN83" s="175">
        <v>0.875</v>
      </c>
      <c r="AO83" s="175">
        <f>AN83-AK83</f>
        <v>0.60416666666666674</v>
      </c>
      <c r="AP83" s="174">
        <v>14.5</v>
      </c>
      <c r="AQ83" s="176"/>
      <c r="AR83" s="1"/>
      <c r="AS83" s="1"/>
      <c r="AT83" s="1"/>
      <c r="AU83" s="1"/>
      <c r="AV83" s="1"/>
      <c r="AW83" s="1"/>
      <c r="AX83" s="1"/>
    </row>
    <row r="84" spans="1:50" ht="13.5" hidden="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</sheetData>
  <mergeCells count="118">
    <mergeCell ref="B2:G2"/>
    <mergeCell ref="I2:AQ2"/>
    <mergeCell ref="B3:D3"/>
    <mergeCell ref="E3:G3"/>
    <mergeCell ref="I3:K3"/>
    <mergeCell ref="L3:N3"/>
    <mergeCell ref="P3:R3"/>
    <mergeCell ref="S3:U3"/>
    <mergeCell ref="W3:AB3"/>
    <mergeCell ref="AD3:AI3"/>
    <mergeCell ref="AL3:AQ3"/>
    <mergeCell ref="AS3:AX3"/>
    <mergeCell ref="A4:A5"/>
    <mergeCell ref="B4:G5"/>
    <mergeCell ref="I4:N5"/>
    <mergeCell ref="P4:U5"/>
    <mergeCell ref="W4:AB5"/>
    <mergeCell ref="AD4:AI5"/>
    <mergeCell ref="AK4:AK5"/>
    <mergeCell ref="AL4:AQ5"/>
    <mergeCell ref="AS4:AX5"/>
    <mergeCell ref="AS11:AS15"/>
    <mergeCell ref="Q12:R12"/>
    <mergeCell ref="AD14:AD15"/>
    <mergeCell ref="AE14:AF14"/>
    <mergeCell ref="B6:G10"/>
    <mergeCell ref="I6:I10"/>
    <mergeCell ref="J6:K6"/>
    <mergeCell ref="P6:P10"/>
    <mergeCell ref="Q6:R6"/>
    <mergeCell ref="W6:AB13"/>
    <mergeCell ref="AD6:AD10"/>
    <mergeCell ref="AE6:AF6"/>
    <mergeCell ref="AK6:AK10"/>
    <mergeCell ref="B16:B17"/>
    <mergeCell ref="C16:D16"/>
    <mergeCell ref="I16:I17"/>
    <mergeCell ref="W16:W17"/>
    <mergeCell ref="AD16:AD17"/>
    <mergeCell ref="AL6:AL10"/>
    <mergeCell ref="AK16:AK17"/>
    <mergeCell ref="AL16:AL17"/>
    <mergeCell ref="AS16:AS20"/>
    <mergeCell ref="Q17:R17"/>
    <mergeCell ref="C18:D18"/>
    <mergeCell ref="Q18:R18"/>
    <mergeCell ref="AM18:AN18"/>
    <mergeCell ref="C19:D19"/>
    <mergeCell ref="AE19:AF19"/>
    <mergeCell ref="AK19:AK22"/>
    <mergeCell ref="AQ6:AQ7"/>
    <mergeCell ref="AS6:AS10"/>
    <mergeCell ref="B11:B13"/>
    <mergeCell ref="C11:D11"/>
    <mergeCell ref="I11:I13"/>
    <mergeCell ref="AD11:AD13"/>
    <mergeCell ref="AK11:AK15"/>
    <mergeCell ref="AL11:AL15"/>
    <mergeCell ref="AS23:AS27"/>
    <mergeCell ref="B26:B30"/>
    <mergeCell ref="I26:I30"/>
    <mergeCell ref="P26:P30"/>
    <mergeCell ref="W26:W30"/>
    <mergeCell ref="AD26:AD30"/>
    <mergeCell ref="AK28:AK31"/>
    <mergeCell ref="AL28:AL31"/>
    <mergeCell ref="AL20:AL22"/>
    <mergeCell ref="B21:B25"/>
    <mergeCell ref="I21:I25"/>
    <mergeCell ref="P21:P25"/>
    <mergeCell ref="W21:W25"/>
    <mergeCell ref="AD21:AD25"/>
    <mergeCell ref="AK23:AK27"/>
    <mergeCell ref="AL23:AL27"/>
    <mergeCell ref="AZ28:BE29"/>
    <mergeCell ref="AZ30:AZ34"/>
    <mergeCell ref="B31:B35"/>
    <mergeCell ref="I31:I35"/>
    <mergeCell ref="P31:P35"/>
    <mergeCell ref="W31:W35"/>
    <mergeCell ref="AD31:AD35"/>
    <mergeCell ref="AK32:AK36"/>
    <mergeCell ref="AL32:AL36"/>
    <mergeCell ref="AZ35:AZ38"/>
    <mergeCell ref="B36:B37"/>
    <mergeCell ref="I36:I37"/>
    <mergeCell ref="P36:P37"/>
    <mergeCell ref="W36:W37"/>
    <mergeCell ref="AD36:AD37"/>
    <mergeCell ref="AL37:AL38"/>
    <mergeCell ref="B38:B39"/>
    <mergeCell ref="C38:D38"/>
    <mergeCell ref="AL39:AL40"/>
    <mergeCell ref="BC57:BD57"/>
    <mergeCell ref="BE57:BF57"/>
    <mergeCell ref="BG57:BI57"/>
    <mergeCell ref="BJ57:BK57"/>
    <mergeCell ref="BL57:BM57"/>
    <mergeCell ref="AS75:AW75"/>
    <mergeCell ref="AT40:AX40"/>
    <mergeCell ref="C41:F42"/>
    <mergeCell ref="AT41:AX41"/>
    <mergeCell ref="AT43:AX43"/>
    <mergeCell ref="B45:D45"/>
    <mergeCell ref="BA57:BB57"/>
    <mergeCell ref="AK83:AL83"/>
    <mergeCell ref="AK79:AL79"/>
    <mergeCell ref="AD80:AI80"/>
    <mergeCell ref="W81:AB81"/>
    <mergeCell ref="AK81:AL81"/>
    <mergeCell ref="I82:N82"/>
    <mergeCell ref="AK82:AL82"/>
    <mergeCell ref="P76:U76"/>
    <mergeCell ref="AK76:AQ76"/>
    <mergeCell ref="AD77:AI77"/>
    <mergeCell ref="AK77:AL77"/>
    <mergeCell ref="I78:N78"/>
    <mergeCell ref="AK78:AL78"/>
  </mergeCells>
  <phoneticPr fontId="3"/>
  <printOptions horizontalCentered="1" verticalCentered="1"/>
  <pageMargins left="0.19685039370078741" right="0.19685039370078741" top="0.35433070866141736" bottom="0.15748031496062992" header="0.11811023622047245" footer="0.11811023622047245"/>
  <pageSetup paperSize="9" scale="47" orientation="landscape" horizontalDpi="4294967293" verticalDpi="360" r:id="rId1"/>
  <rowBreaks count="1" manualBreakCount="1">
    <brk id="43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23年5月</vt:lpstr>
      <vt:lpstr>23年5月 (張り出し)</vt:lpstr>
      <vt:lpstr>'23年5月'!Print_Area</vt:lpstr>
      <vt:lpstr>'23年5月 (張り出し)'!Print_Area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client010</dc:creator>
  <cp:lastModifiedBy>client010</cp:lastModifiedBy>
  <cp:lastPrinted>2023-05-12T23:23:56Z</cp:lastPrinted>
  <dcterms:created xsi:type="dcterms:W3CDTF">2022-03-24T12:58:58Z</dcterms:created>
  <dcterms:modified xsi:type="dcterms:W3CDTF">2023-05-12T23:36:03Z</dcterms:modified>
</cp:coreProperties>
</file>